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17" activeTab="0"/>
  </bookViews>
  <sheets>
    <sheet name="Анкета ИП или ООО " sheetId="1" r:id="rId1"/>
    <sheet name="Списки!" sheetId="2" state="hidden" r:id="rId2"/>
    <sheet name="в базу" sheetId="3" state="hidden" r:id="rId3"/>
    <sheet name="Учредители ООО или ОАО" sheetId="4" r:id="rId4"/>
    <sheet name="Дополнительные Поручители" sheetId="5" r:id="rId5"/>
    <sheet name="ДЛЯ СИСТЕМЫ" sheetId="6" state="hidden" r:id="rId6"/>
    <sheet name="Поручители ЮЛ и ИП " sheetId="7" state="hidden" r:id="rId7"/>
    <sheet name="Расчет платежесп. поручит ФЛ" sheetId="8" state="hidden" r:id="rId8"/>
    <sheet name="Оценка по  имуществу ФЛ" sheetId="9" state="hidden" r:id="rId9"/>
    <sheet name="Итоговая таблица по обеспечению" sheetId="10" state="hidden" r:id="rId10"/>
    <sheet name="Заключение" sheetId="11" state="hidden" r:id="rId11"/>
    <sheet name="Лист2" sheetId="12" state="hidden" r:id="rId12"/>
  </sheets>
  <externalReferences>
    <externalReference r:id="rId15"/>
    <externalReference r:id="rId16"/>
    <externalReference r:id="rId17"/>
  </externalReferences>
  <definedNames>
    <definedName name="_7.Май.98" localSheetId="0">ДатаНач</definedName>
    <definedName name="_7.Май.98">ДатаНач</definedName>
    <definedName name="_7.Май.98_1">ДатаНач_1</definedName>
    <definedName name="_7.Май.98_4">#N/A</definedName>
    <definedName name="_7.Май.98_6">#N/A</definedName>
    <definedName name="_7.Май.98_9">#N/A</definedName>
    <definedName name="_str1">#REF!</definedName>
    <definedName name="_str2">#REF!</definedName>
    <definedName name="aaa" localSheetId="0">ДатаНач</definedName>
    <definedName name="aaa">#N/A</definedName>
    <definedName name="aaa_1">#N/A</definedName>
    <definedName name="aaa_6">#N/A</definedName>
    <definedName name="aaaaaa" localSheetId="0">ДатаНач</definedName>
    <definedName name="aaaaaa">#N/A</definedName>
    <definedName name="aaaaaa_6">#N/A</definedName>
    <definedName name="cur">#REF!</definedName>
    <definedName name="cur_1">#REF!</definedName>
    <definedName name="Excel_BuiltIn__FilterDatabase_4">#REF!</definedName>
    <definedName name="firma">#REF!</definedName>
    <definedName name="itog">#REF!</definedName>
    <definedName name="itog_1">#REF!</definedName>
    <definedName name="itog1">#REF!</definedName>
    <definedName name="jkz">#REF!</definedName>
    <definedName name="kapital">#REF!</definedName>
    <definedName name="kapital_1">#REF!</definedName>
    <definedName name="last">#REF!</definedName>
    <definedName name="last1">#REF!</definedName>
    <definedName name="last2">#REF!</definedName>
    <definedName name="last20">#REF!</definedName>
    <definedName name="last21">#REF!</definedName>
    <definedName name="last3">#REF!</definedName>
    <definedName name="last4">#REF!</definedName>
    <definedName name="last5">#REF!</definedName>
    <definedName name="last6">#REF!</definedName>
    <definedName name="last7">#REF!</definedName>
    <definedName name="nvw">#REF!</definedName>
    <definedName name="plateg">#REF!</definedName>
    <definedName name="plateg_1">#REF!</definedName>
    <definedName name="аннуитет">'[1]Резюме'!$K$40</definedName>
    <definedName name="аннуитет_1">#REF!</definedName>
    <definedName name="АРЕНДА">#REF!</definedName>
    <definedName name="АС32">#REF!</definedName>
    <definedName name="АС32_1">#REF!</definedName>
    <definedName name="баланс">#REF!</definedName>
    <definedName name="баланс1">#REF!</definedName>
    <definedName name="балансспр">#REF!</definedName>
    <definedName name="балансспр1">#REF!</definedName>
    <definedName name="банккр">#REF!</definedName>
    <definedName name="банккр1">#REF!</definedName>
    <definedName name="банккр2">#REF!</definedName>
    <definedName name="банккр5">#REF!</definedName>
    <definedName name="банксчет">#REF!</definedName>
    <definedName name="банксчет1">#REF!</definedName>
    <definedName name="банксчет2">#REF!</definedName>
    <definedName name="банксчет5">#REF!</definedName>
    <definedName name="В9">'Расчет платежесп. поручит ФЛ'!$B$9</definedName>
    <definedName name="ВD510">#REF!</definedName>
    <definedName name="валюта_баланса">#REF!</definedName>
    <definedName name="вася">#REF!</definedName>
    <definedName name="вася_1">#REF!</definedName>
    <definedName name="ВБ_Заемщика">#REF!</definedName>
    <definedName name="ВВ510">#REF!</definedName>
    <definedName name="вид_деятельности">'Анкета ИП или ООО '!$AG$52</definedName>
    <definedName name="внеоборотные_активы">#REF!</definedName>
    <definedName name="восем">#REF!</definedName>
    <definedName name="восемь">#REF!</definedName>
    <definedName name="втор">#REF!</definedName>
    <definedName name="вторичная">#REF!</definedName>
    <definedName name="выподин">#REF!</definedName>
    <definedName name="выппрод">#REF!</definedName>
    <definedName name="ВЫРУЧКА">#REF!</definedName>
    <definedName name="да_нет">#REF!</definedName>
    <definedName name="да_нет_1">#REF!</definedName>
    <definedName name="дата_заполнения_анкеты">'Анкета ИП или ООО '!$H$152</definedName>
    <definedName name="дата_регистрации_заемщика">'Анкета ИП или ООО '!$H$33</definedName>
    <definedName name="ДатаНач">#REF!</definedName>
    <definedName name="ДатаНач_1">#REF!</definedName>
    <definedName name="ДатаНачала">#REF!</definedName>
    <definedName name="ДатаПервая">#REF!</definedName>
    <definedName name="ДатаПервая_1">#REF!</definedName>
    <definedName name="два">#REF!</definedName>
    <definedName name="девят">#REF!</definedName>
    <definedName name="девять">#REF!</definedName>
    <definedName name="долгкр">#REF!</definedName>
    <definedName name="долгкр1">#REF!</definedName>
    <definedName name="долгкр2">#REF!</definedName>
    <definedName name="долгкр5">#REF!</definedName>
    <definedName name="долгосрочные_кредиты">#REF!</definedName>
    <definedName name="доля_автотранспорта">#REF!</definedName>
    <definedName name="доля_недвижимости">#REF!</definedName>
    <definedName name="доля_оборотных_активов">#REF!</definedName>
    <definedName name="доля_оборотных_средств">'[2]Резюме'!$BK$577</definedName>
    <definedName name="доля_оборудования">#REF!</definedName>
    <definedName name="доля_СК">#REF!</definedName>
    <definedName name="допусл">#REF!</definedName>
    <definedName name="единичная">#REF!</definedName>
    <definedName name="единовременная_комиссия">#REF!</definedName>
    <definedName name="енвд">#REF!</definedName>
    <definedName name="заемщ">#REF!</definedName>
    <definedName name="залоговая_стоимость_обеспечения">'Итоговая таблица по обеспечению'!$K$57</definedName>
    <definedName name="ИВ505">#REF!</definedName>
    <definedName name="ИВ510">#REF!</definedName>
    <definedName name="ИТОГОВЫРУЧ">#REF!</definedName>
    <definedName name="К_ликвидности">#REF!</definedName>
    <definedName name="К_независимости">#REF!</definedName>
    <definedName name="К_обеспеченностиСОА">#REF!</definedName>
    <definedName name="касса">#REF!</definedName>
    <definedName name="касса5">#REF!</definedName>
    <definedName name="кво_поручителей_фл">'Анкета ИП или ООО '!$AC$77</definedName>
    <definedName name="кво_поручителей_юл">'Анкета ИП или ООО '!$AC$80</definedName>
    <definedName name="Кликвидности">#REF!</definedName>
    <definedName name="Кнезависимости">#REF!</definedName>
    <definedName name="КолВзносов">#REF!</definedName>
    <definedName name="КолВзносов_1">#REF!</definedName>
    <definedName name="КолвоВзносов">'[3]скоринг'!#REF!</definedName>
    <definedName name="КолвоВзносов_1">#REF!</definedName>
    <definedName name="консбаланс">#REF!</definedName>
    <definedName name="консбаланс1">#REF!</definedName>
    <definedName name="консбалспр">#REF!</definedName>
    <definedName name="консбалспр1">#REF!</definedName>
    <definedName name="коэффициент_ликвидности">#REF!</definedName>
    <definedName name="коэффициент_независимости">#REF!</definedName>
    <definedName name="краткосрочная_задолженность">#REF!</definedName>
    <definedName name="кредитная_история2">#REF!</definedName>
    <definedName name="кредитный_продукт">#REF!</definedName>
    <definedName name="лиценз">#REF!</definedName>
    <definedName name="мама">#REF!</definedName>
    <definedName name="мебель">#REF!</definedName>
    <definedName name="мебель1">#REF!</definedName>
    <definedName name="мебель2">#REF!</definedName>
    <definedName name="мебель5">#REF!</definedName>
    <definedName name="минус">#REF!</definedName>
    <definedName name="наименование_заемщика">'Анкета ИП или ООО '!$H$31</definedName>
    <definedName name="наименование_точки_продаж">#REF!</definedName>
    <definedName name="наименование_филиала">#REF!</definedName>
    <definedName name="наличие_3лица">'Списки!'!$B$19</definedName>
    <definedName name="наличие_поручителей_фл">'Анкета ИП или ООО '!$S$77</definedName>
    <definedName name="наличие_поручителей_юл">'Анкета ИП или ООО '!$S$80</definedName>
    <definedName name="наличие_чистой_прибыли">#REF!</definedName>
    <definedName name="направление_деятельности">'Анкета ИП или ООО '!$Q$52</definedName>
    <definedName name="нац">#REF!</definedName>
    <definedName name="наценочка">#REF!</definedName>
    <definedName name="недвиж">#REF!</definedName>
    <definedName name="недвиж2">#REF!</definedName>
    <definedName name="недвиж5">#REF!</definedName>
    <definedName name="Новое">#REF!</definedName>
    <definedName name="Новое2">#REF!</definedName>
    <definedName name="новое3">#REF!</definedName>
    <definedName name="обеспечение">'Итоговая таблица по обеспечению'!$U$9</definedName>
    <definedName name="_xlnm.Print_Area" localSheetId="0">'Анкета ИП или ООО '!$A$1:$AM$152</definedName>
    <definedName name="_xlnm.Print_Area" localSheetId="4">'Дополнительные Поручители'!$A$13:$AM$386</definedName>
    <definedName name="_xlnm.Print_Area" localSheetId="9">'Итоговая таблица по обеспечению'!$A$1:$K$89</definedName>
    <definedName name="_xlnm.Print_Area" localSheetId="8">'Оценка по  имуществу ФЛ'!$A$1:$E$66</definedName>
    <definedName name="_xlnm.Print_Area" localSheetId="7">'Расчет платежесп. поручит ФЛ'!$A$1:$E$73</definedName>
    <definedName name="_xlnm.Print_Area" localSheetId="3">'Учредители ООО или ОАО'!$A$14:$AM$100</definedName>
    <definedName name="оборотные_активы">#REF!</definedName>
    <definedName name="ОБОРОТЫ1">#REF!</definedName>
    <definedName name="обороты4">#REF!</definedName>
    <definedName name="обороты5">#REF!</definedName>
    <definedName name="обороты6">#REF!</definedName>
    <definedName name="общая">#REF!</definedName>
    <definedName name="объем_выручки">#REF!</definedName>
    <definedName name="ОГРН">'Анкета ИП или ООО '!$H$32</definedName>
    <definedName name="один">#REF!</definedName>
    <definedName name="опиу">#REF!</definedName>
    <definedName name="опиу1">#REF!</definedName>
    <definedName name="ответственный_экономист">#REF!</definedName>
    <definedName name="перв">#REF!</definedName>
    <definedName name="планфин">#REF!</definedName>
    <definedName name="планфин1">#REF!</definedName>
    <definedName name="поручители">'Итоговая таблица по обеспечению'!$B$59</definedName>
    <definedName name="поручительства">'Списки!'!$B$15</definedName>
    <definedName name="поставщ">#REF!</definedName>
    <definedName name="потенциал">#REF!</definedName>
    <definedName name="потенциал_бизнеса">#REF!</definedName>
    <definedName name="потенциал1">#REF!</definedName>
    <definedName name="потребы">#REF!</definedName>
    <definedName name="предприятие1">'Анкета ИП или ООО '!#REF!</definedName>
    <definedName name="предприятие2">'Анкета ИП или ООО '!#REF!</definedName>
    <definedName name="предприятие3">'Анкета ИП или ООО '!#REF!</definedName>
    <definedName name="предприятие4">'Анкета ИП или ООО '!#REF!</definedName>
    <definedName name="предприятие5">'Анкета ИП или ООО '!#REF!</definedName>
    <definedName name="предприятие6">'Анкета ИП или ООО '!#REF!</definedName>
    <definedName name="предприятие7">'Анкета ИП или ООО '!#REF!</definedName>
    <definedName name="проект">#REF!</definedName>
    <definedName name="пят">#REF!</definedName>
    <definedName name="пять">#REF!</definedName>
    <definedName name="размер_кредита">'Анкета ИП или ООО '!$H$6</definedName>
    <definedName name="РасчПлатеж">#REF!</definedName>
    <definedName name="РасчПлатеж_1">#REF!</definedName>
    <definedName name="связанкомп">#REF!</definedName>
    <definedName name="связкомп">#REF!</definedName>
    <definedName name="СЕБЕСТ">#REF!</definedName>
    <definedName name="сем">#REF!</definedName>
    <definedName name="семь">#REF!</definedName>
    <definedName name="СК_Заемщика">#REF!</definedName>
    <definedName name="смех">#REF!</definedName>
    <definedName name="смех1">#REF!</definedName>
    <definedName name="собственный_капитал">#REF!</definedName>
    <definedName name="список1">'Списки!'!$B$4:$B$7</definedName>
    <definedName name="список2_1">'Списки!'!$D$4:$D$5</definedName>
    <definedName name="список2_2">'Списки!'!$E$4:$E$6</definedName>
    <definedName name="список2_3">'Списки!'!$F$4:$F$6</definedName>
    <definedName name="список2_4">'Списки!'!$G$4</definedName>
    <definedName name="сранализ1">#REF!</definedName>
    <definedName name="СРЕДВЫРУЧ">#REF!</definedName>
    <definedName name="срок_работы">#REF!</definedName>
    <definedName name="срок_работы2">#REF!</definedName>
    <definedName name="сс511">#REF!</definedName>
    <definedName name="ставка">#REF!</definedName>
    <definedName name="ставка_1">#REF!</definedName>
    <definedName name="Сумма">#REF!</definedName>
    <definedName name="Сумма_1">#REF!</definedName>
    <definedName name="сумма_кредита">'[1]Резюме'!$K$37</definedName>
    <definedName name="сумма_кредита_1">#REF!</definedName>
    <definedName name="СУММАВСЕХ">#REF!</definedName>
    <definedName name="счетакопл">#REF!</definedName>
    <definedName name="счетакопл1">#REF!</definedName>
    <definedName name="счетакопл2">#REF!</definedName>
    <definedName name="счетакопл5">#REF!</definedName>
    <definedName name="тмц">#REF!</definedName>
    <definedName name="товары">#REF!</definedName>
    <definedName name="товары1">#REF!</definedName>
    <definedName name="товары2">#REF!</definedName>
    <definedName name="товары5">#REF!</definedName>
    <definedName name="транспорт">#REF!</definedName>
    <definedName name="транспорт1">#REF!</definedName>
    <definedName name="транспорт2">#REF!</definedName>
    <definedName name="транспорт5">#REF!</definedName>
    <definedName name="трет">#REF!</definedName>
    <definedName name="третья">#REF!</definedName>
    <definedName name="три">#REF!</definedName>
    <definedName name="убираем">#REF!</definedName>
    <definedName name="упрощ">#REF!</definedName>
    <definedName name="фио1">'Анкета ИП или ООО '!#REF!</definedName>
    <definedName name="фио2">'Анкета ИП или ООО '!#REF!</definedName>
    <definedName name="фио3">'Анкета ИП или ООО '!#REF!</definedName>
    <definedName name="фио4">'Анкета ИП или ООО '!#REF!</definedName>
    <definedName name="фио5">'Анкета ИП или ООО '!#REF!</definedName>
    <definedName name="фио6">'Анкета ИП или ООО '!#REF!</definedName>
    <definedName name="фио7">'Анкета ИП или ООО '!#REF!</definedName>
    <definedName name="цель">#REF!</definedName>
    <definedName name="цель_кредитования">#REF!</definedName>
    <definedName name="четверт">#REF!</definedName>
    <definedName name="четыре">#REF!</definedName>
    <definedName name="чистая_прибыль">#REF!</definedName>
    <definedName name="чистая_прибыль_заемщика">#REF!</definedName>
    <definedName name="ЧП1">#REF!</definedName>
    <definedName name="ЧП2">#REF!</definedName>
    <definedName name="ЧП3">#REF!</definedName>
    <definedName name="Чприбыль1">#REF!</definedName>
    <definedName name="Чприбыль2">#REF!</definedName>
    <definedName name="Чприбыль3">#REF!</definedName>
    <definedName name="шапка">#REF!</definedName>
    <definedName name="шест">#REF!</definedName>
    <definedName name="шесть">#REF!</definedName>
  </definedNames>
  <calcPr fullCalcOnLoad="1"/>
</workbook>
</file>

<file path=xl/comments1.xml><?xml version="1.0" encoding="utf-8"?>
<comments xmlns="http://schemas.openxmlformats.org/spreadsheetml/2006/main">
  <authors>
    <author>kohenderferpp</author>
  </authors>
  <commentList>
    <comment ref="H129" authorId="0">
      <text>
        <r>
          <rPr>
            <b/>
            <sz val="11"/>
            <rFont val="Tahoma"/>
            <family val="2"/>
          </rPr>
          <t>Выбрать</t>
        </r>
      </text>
    </comment>
    <comment ref="P129" authorId="0">
      <text>
        <r>
          <rPr>
            <b/>
            <sz val="12"/>
            <rFont val="Tahoma"/>
            <family val="2"/>
          </rPr>
          <t>выбрать</t>
        </r>
      </text>
    </comment>
    <comment ref="H63" authorId="0">
      <text>
        <r>
          <rPr>
            <b/>
            <sz val="12"/>
            <rFont val="Tahoma"/>
            <family val="2"/>
          </rPr>
          <t>укажите самых крупных поставщиков которые подтвердят сотрудничество с вашей организацией</t>
        </r>
      </text>
    </comment>
    <comment ref="T63" authorId="0">
      <text>
        <r>
          <rPr>
            <b/>
            <sz val="12"/>
            <rFont val="Tahoma"/>
            <family val="2"/>
          </rPr>
          <t>укажите приблизительный % в общем объеме поставок по указанному контрагенту</t>
        </r>
      </text>
    </comment>
    <comment ref="X63" authorId="0">
      <text>
        <r>
          <rPr>
            <b/>
            <sz val="9"/>
            <rFont val="Tahoma"/>
            <family val="2"/>
          </rPr>
          <t>укажите ИНН контрагента</t>
        </r>
      </text>
    </comment>
  </commentList>
</comments>
</file>

<file path=xl/comments10.xml><?xml version="1.0" encoding="utf-8"?>
<comments xmlns="http://schemas.openxmlformats.org/spreadsheetml/2006/main">
  <authors>
    <author>LAZAREVAII</author>
  </authors>
  <commentList>
    <comment ref="M59" authorId="0">
      <text>
        <r>
          <rPr>
            <b/>
            <sz val="10"/>
            <rFont val="Tahoma"/>
            <family val="2"/>
          </rPr>
          <t>Рассчитывается по формуле: сумма кредита*процентную ставку (самую большую по КП)+сумма кредита</t>
        </r>
      </text>
    </comment>
  </commentList>
</comments>
</file>

<file path=xl/comments3.xml><?xml version="1.0" encoding="utf-8"?>
<comments xmlns="http://schemas.openxmlformats.org/spreadsheetml/2006/main">
  <authors>
    <author>user-skb</author>
  </authors>
  <commentList>
    <comment ref="H13" authorId="0">
      <text>
        <r>
          <rPr>
            <sz val="8"/>
            <rFont val="Tahoma"/>
            <family val="2"/>
          </rPr>
          <t xml:space="preserve">отсутствует
только недвижимость
только ТМЦ
ОС(транспорт, оборудование)
ОС и ТМЦ
ТМЦ и недвижимость
ОС и недвижимость
все виды обеспечения
</t>
        </r>
      </text>
    </comment>
  </commentList>
</comments>
</file>

<file path=xl/comments7.xml><?xml version="1.0" encoding="utf-8"?>
<comments xmlns="http://schemas.openxmlformats.org/spreadsheetml/2006/main">
  <authors>
    <author>LAZAREVAII</author>
  </authors>
  <commentList>
    <comment ref="A41" authorId="0">
      <text>
        <r>
          <rPr>
            <b/>
            <sz val="8"/>
            <rFont val="Tahoma"/>
            <family val="2"/>
          </rPr>
          <t>выбрать вручную</t>
        </r>
      </text>
    </comment>
    <comment ref="A81" authorId="0">
      <text>
        <r>
          <rPr>
            <b/>
            <sz val="8"/>
            <rFont val="Tahoma"/>
            <family val="2"/>
          </rPr>
          <t>выбрать вручную</t>
        </r>
      </text>
    </comment>
    <comment ref="A120" authorId="0">
      <text>
        <r>
          <rPr>
            <b/>
            <sz val="8"/>
            <rFont val="Tahoma"/>
            <family val="2"/>
          </rPr>
          <t>выбрать вручную</t>
        </r>
      </text>
    </comment>
    <comment ref="A159" authorId="0">
      <text>
        <r>
          <rPr>
            <b/>
            <sz val="8"/>
            <rFont val="Tahoma"/>
            <family val="2"/>
          </rPr>
          <t>выбрать вручную</t>
        </r>
      </text>
    </comment>
    <comment ref="G3" authorId="0">
      <text>
        <r>
          <rPr>
            <b/>
            <sz val="7.5"/>
            <rFont val="Tahoma"/>
            <family val="2"/>
          </rPr>
          <t>Ввести сумму кредита</t>
        </r>
      </text>
    </comment>
    <comment ref="G4" authorId="0">
      <text>
        <r>
          <rPr>
            <b/>
            <sz val="7.5"/>
            <rFont val="Tahoma"/>
            <family val="2"/>
          </rPr>
          <t>Ввести срок кредита</t>
        </r>
      </text>
    </comment>
    <comment ref="A48" authorId="0">
      <text>
        <r>
          <rPr>
            <b/>
            <sz val="8"/>
            <rFont val="Tahoma"/>
            <family val="2"/>
          </rPr>
          <t>выбрать вручную</t>
        </r>
      </text>
    </comment>
    <comment ref="A88" authorId="0">
      <text>
        <r>
          <rPr>
            <b/>
            <sz val="8"/>
            <rFont val="Tahoma"/>
            <family val="2"/>
          </rPr>
          <t>выбрать вручную</t>
        </r>
      </text>
    </comment>
    <comment ref="A127" authorId="0">
      <text>
        <r>
          <rPr>
            <b/>
            <sz val="8"/>
            <rFont val="Tahoma"/>
            <family val="2"/>
          </rPr>
          <t>выбрать вручную</t>
        </r>
      </text>
    </comment>
    <comment ref="A166" authorId="0">
      <text>
        <r>
          <rPr>
            <b/>
            <sz val="8"/>
            <rFont val="Tahoma"/>
            <family val="2"/>
          </rPr>
          <t>выбрать вручную</t>
        </r>
      </text>
    </comment>
  </commentList>
</comments>
</file>

<file path=xl/comments8.xml><?xml version="1.0" encoding="utf-8"?>
<comments xmlns="http://schemas.openxmlformats.org/spreadsheetml/2006/main">
  <authors>
    <author>user</author>
    <author>user-skb</author>
  </authors>
  <commentList>
    <comment ref="B4" authorId="0">
      <text>
        <r>
          <rPr>
            <b/>
            <sz val="7"/>
            <rFont val="Tahoma"/>
            <family val="2"/>
          </rPr>
          <t>Сумма кредита или часть кредита, если обеспечение комбинированное</t>
        </r>
      </text>
    </comment>
    <comment ref="B5" authorId="0">
      <text>
        <r>
          <rPr>
            <b/>
            <sz val="7"/>
            <rFont val="Tahoma"/>
            <family val="2"/>
          </rPr>
          <t>Введите срок кредита</t>
        </r>
      </text>
    </comment>
    <comment ref="B6" authorId="0">
      <text>
        <r>
          <rPr>
            <b/>
            <sz val="7"/>
            <rFont val="Tahoma"/>
            <family val="2"/>
          </rPr>
          <t>Введите процентную ставку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Введите свое ФИО </t>
        </r>
      </text>
    </comment>
    <comment ref="E7" authorId="0">
      <text>
        <r>
          <rPr>
            <b/>
            <sz val="8"/>
            <rFont val="Tahoma"/>
            <family val="2"/>
          </rPr>
          <t>Введите наименование офиса Банка, где был произведен расчет</t>
        </r>
      </text>
    </comment>
    <comment ref="D11" authorId="1">
      <text>
        <r>
          <rPr>
            <b/>
            <sz val="8"/>
            <rFont val="Tahoma"/>
            <family val="2"/>
          </rPr>
          <t>Выберете месторасположение кредитующего подразделения</t>
        </r>
      </text>
    </comment>
  </commentList>
</comments>
</file>

<file path=xl/comments9.xml><?xml version="1.0" encoding="utf-8"?>
<comments xmlns="http://schemas.openxmlformats.org/spreadsheetml/2006/main">
  <authors>
    <author>LAZAREVAII</author>
    <author>user</author>
    <author>user-skb</author>
  </authors>
  <commentList>
    <comment ref="C19" authorId="0">
      <text>
        <r>
          <rPr>
            <b/>
            <sz val="8"/>
            <rFont val="Tahoma"/>
            <family val="2"/>
          </rPr>
          <t>Ввести сумму кредита или часть кредита в рублях</t>
        </r>
      </text>
    </comment>
    <comment ref="B5" authorId="1">
      <text>
        <r>
          <rPr>
            <b/>
            <sz val="8"/>
            <rFont val="Tahoma"/>
            <family val="2"/>
          </rPr>
          <t xml:space="preserve">Введите свое ФИО </t>
        </r>
      </text>
    </comment>
    <comment ref="B6" authorId="1">
      <text>
        <r>
          <rPr>
            <b/>
            <sz val="8"/>
            <rFont val="Tahoma"/>
            <family val="2"/>
          </rPr>
          <t>Введите наименование офиса Банка, где был произведен расчет</t>
        </r>
      </text>
    </comment>
    <comment ref="A10" authorId="2">
      <text>
        <r>
          <rPr>
            <b/>
            <sz val="8"/>
            <rFont val="Tahoma"/>
            <family val="2"/>
          </rPr>
          <t>Выберете месторасположение кредитующего подразделения</t>
        </r>
      </text>
    </comment>
  </commentList>
</comments>
</file>

<file path=xl/sharedStrings.xml><?xml version="1.0" encoding="utf-8"?>
<sst xmlns="http://schemas.openxmlformats.org/spreadsheetml/2006/main" count="2522" uniqueCount="650">
  <si>
    <t>Нижегородская область</t>
  </si>
  <si>
    <t>Сыктывкар</t>
  </si>
  <si>
    <t>Чебоксары</t>
  </si>
  <si>
    <t>Семёнов</t>
  </si>
  <si>
    <t>инн</t>
  </si>
  <si>
    <t>ПЕРСОНАЛЬНЫЕ ДАННЫЕ ПОРУЧИТЕЛЯ - (4)</t>
  </si>
  <si>
    <t>СВЕДЕНИЯ О НЕДВИЖИМОМ ИМУЩЕСТВЕ</t>
  </si>
  <si>
    <t>ТРАНСПОРТНЫХ СРЕДСТВА</t>
  </si>
  <si>
    <t>Города присутствия</t>
  </si>
  <si>
    <t>г. Арзамас</t>
  </si>
  <si>
    <t>г. Балахна</t>
  </si>
  <si>
    <t>г. Богородск</t>
  </si>
  <si>
    <t>г. Бор</t>
  </si>
  <si>
    <t>г. Владимир</t>
  </si>
  <si>
    <t>г. Ворсма</t>
  </si>
  <si>
    <t>г. Выкса</t>
  </si>
  <si>
    <t>г. Городец</t>
  </si>
  <si>
    <t>г. Дзержинск</t>
  </si>
  <si>
    <t>г. Дивеево</t>
  </si>
  <si>
    <t>г. Заволжье</t>
  </si>
  <si>
    <t>г. Кстово</t>
  </si>
  <si>
    <t>г. Кулебаки</t>
  </si>
  <si>
    <t>г. Москва</t>
  </si>
  <si>
    <t>г. Навашино</t>
  </si>
  <si>
    <t>г. Нижний Новгород</t>
  </si>
  <si>
    <t>г. Павлово</t>
  </si>
  <si>
    <t>г. Первомайск</t>
  </si>
  <si>
    <t>г. Правдинск</t>
  </si>
  <si>
    <t>г. Саров</t>
  </si>
  <si>
    <t>г. Семенов</t>
  </si>
  <si>
    <t>г. Сыктывкар</t>
  </si>
  <si>
    <t>г. Чебоксары</t>
  </si>
  <si>
    <t>г. Шахунья</t>
  </si>
  <si>
    <t>Место работы супруга поручителя</t>
  </si>
  <si>
    <t>общие собственники</t>
  </si>
  <si>
    <t>одни и те же лица, принимающие решения</t>
  </si>
  <si>
    <t>производитель</t>
  </si>
  <si>
    <t>арендодатель/арендатор</t>
  </si>
  <si>
    <t>иное</t>
  </si>
  <si>
    <t>одни и те же члены совета директоров</t>
  </si>
  <si>
    <t>участие в уставном капитале друг друга</t>
  </si>
  <si>
    <t>одни и те же руководители</t>
  </si>
  <si>
    <t>реальный собственник</t>
  </si>
  <si>
    <t>держатель активов</t>
  </si>
  <si>
    <t>Применяемая система налогообложения</t>
  </si>
  <si>
    <t>Наличие просроченной задолженности перед бюджетом или внебюджетными фондами</t>
  </si>
  <si>
    <t>1. Проводить обороты по расчетному счету, открытому в ОАО "Саровбизнесбанк", ежемесячно/ежеквартально  в размере:</t>
  </si>
  <si>
    <t xml:space="preserve">2. Заключить генеральное соглашение с ОАО "Саровбизнесбанк" на зарплатный проект на </t>
  </si>
  <si>
    <t>3. Открыть паспорта сделок в ОАО "Саровбизнесбанк" по валютным контрактам</t>
  </si>
  <si>
    <t>орг. правовая форма</t>
  </si>
  <si>
    <t>Заполняет клиент</t>
  </si>
  <si>
    <t>Паспортные данные:</t>
  </si>
  <si>
    <t>серия</t>
  </si>
  <si>
    <t>кем выдан:</t>
  </si>
  <si>
    <t>Место рождения</t>
  </si>
  <si>
    <t>имя</t>
  </si>
  <si>
    <t>отчество</t>
  </si>
  <si>
    <t>фамилия</t>
  </si>
  <si>
    <t>Руководитель (ФАМИЛИЯ)</t>
  </si>
  <si>
    <t>ИМЯ</t>
  </si>
  <si>
    <t>ОТЧЕСТВО</t>
  </si>
  <si>
    <t>Организация</t>
  </si>
  <si>
    <t>название</t>
  </si>
  <si>
    <t>Фамилия</t>
  </si>
  <si>
    <t>Имя</t>
  </si>
  <si>
    <t>Отчество</t>
  </si>
  <si>
    <t>Учредитель1</t>
  </si>
  <si>
    <t>паспорт</t>
  </si>
  <si>
    <t>Дом/кор</t>
  </si>
  <si>
    <t>офис/кв.</t>
  </si>
  <si>
    <t>дом</t>
  </si>
  <si>
    <t>Улица</t>
  </si>
  <si>
    <t>сокращённое название</t>
  </si>
  <si>
    <t>Место работы супруги</t>
  </si>
  <si>
    <t>домашний</t>
  </si>
  <si>
    <t>дом.телефон</t>
  </si>
  <si>
    <t>еmail</t>
  </si>
  <si>
    <t>огрн</t>
  </si>
  <si>
    <t>адрес регистрации организации</t>
  </si>
  <si>
    <t>контакты</t>
  </si>
  <si>
    <t>ИП</t>
  </si>
  <si>
    <t>место рождения</t>
  </si>
  <si>
    <t>Персональные данные супруга/супруги</t>
  </si>
  <si>
    <t>данные супруги/супруга ИП</t>
  </si>
  <si>
    <t>сотовый</t>
  </si>
  <si>
    <t>рабочий</t>
  </si>
  <si>
    <t>email</t>
  </si>
  <si>
    <t>данные по расчетному счету</t>
  </si>
  <si>
    <t>наименование банка</t>
  </si>
  <si>
    <t>номер расчетного счета</t>
  </si>
  <si>
    <t>дом/корп.</t>
  </si>
  <si>
    <t>первый</t>
  </si>
  <si>
    <t>второй</t>
  </si>
  <si>
    <t>ОКВЭД  виды</t>
  </si>
  <si>
    <t>Доля бизнеса в %</t>
  </si>
  <si>
    <t>доля бизнеса %</t>
  </si>
  <si>
    <t>контакты супруги уч.(1)</t>
  </si>
  <si>
    <t>данные супруги/супруга (уч2)</t>
  </si>
  <si>
    <t>Учредитель2</t>
  </si>
  <si>
    <t>данные супруги/супруга (уч1)</t>
  </si>
  <si>
    <t>контакты супруги уч.(2)</t>
  </si>
  <si>
    <t>Учредитель3</t>
  </si>
  <si>
    <t>данные супруги/супруга (уч3)</t>
  </si>
  <si>
    <t>контакты супруги уч.(3)</t>
  </si>
  <si>
    <t>Поручители (1)</t>
  </si>
  <si>
    <t>данные супруги/супруга (поручитель1)</t>
  </si>
  <si>
    <t>Паспортные данные супруги:</t>
  </si>
  <si>
    <t>данные супруги/супруга (поручитель 2)</t>
  </si>
  <si>
    <t>поручитель 2</t>
  </si>
  <si>
    <t>дата рождения супруги/супруга</t>
  </si>
  <si>
    <t>Поручитель (4)</t>
  </si>
  <si>
    <t>данные супруги/супруга (поручитель4)</t>
  </si>
  <si>
    <t>ВАЖНО! ВКЛЮЧИТЕ МАКРОСЫ.</t>
  </si>
  <si>
    <t>запрашиваемая сумма кредита</t>
  </si>
  <si>
    <t>Название предприятия (Полное фирменное)</t>
  </si>
  <si>
    <t>сокращенное наименование  предприятия</t>
  </si>
  <si>
    <t>данные супруги/супруга (пор3)</t>
  </si>
  <si>
    <t>Наименование заемщика</t>
  </si>
  <si>
    <t>№</t>
  </si>
  <si>
    <t>Рыночная стоимость</t>
  </si>
  <si>
    <t>Дисконт</t>
  </si>
  <si>
    <t>Залоговая ст-ть</t>
  </si>
  <si>
    <t>Поручительства:</t>
  </si>
  <si>
    <t>достаточность поручительства</t>
  </si>
  <si>
    <t>Товары в обороте</t>
  </si>
  <si>
    <t>Недвижимость</t>
  </si>
  <si>
    <t>&gt;выбрать</t>
  </si>
  <si>
    <t>ОГРН</t>
  </si>
  <si>
    <t>Информация по предлагаемому обеспечению</t>
  </si>
  <si>
    <t>Наличие поручителей - физических лиц:</t>
  </si>
  <si>
    <t>Наличие поручителей - юридических лиц:</t>
  </si>
  <si>
    <t>В случае положительного решения на предоставление Кредитного продукта, организация готова:</t>
  </si>
  <si>
    <t>Примечание</t>
  </si>
  <si>
    <t>5. Иное (например, установить терминалы, банкоматы)</t>
  </si>
  <si>
    <t>Наличие текущей картотеки неоплаченных расчетных документов к расчетным счетам</t>
  </si>
  <si>
    <t>наличие просроченной задолженности перед работниками по заработной плате</t>
  </si>
  <si>
    <t>АНКЕТА-ЗАЯВЛЕНИЕ НА ПОЛУЧЕНИЕ КРЕДИТА</t>
  </si>
  <si>
    <t>&gt; выбрать</t>
  </si>
  <si>
    <t>нет</t>
  </si>
  <si>
    <t>ок</t>
  </si>
  <si>
    <t>стоп-лист</t>
  </si>
  <si>
    <t>Сведения о кредите</t>
  </si>
  <si>
    <t>Сумма кредита (лимита кредитования)</t>
  </si>
  <si>
    <t>рублей</t>
  </si>
  <si>
    <t>Индивидуальный предприниматель</t>
  </si>
  <si>
    <t>Срок кредита</t>
  </si>
  <si>
    <t>месяцев</t>
  </si>
  <si>
    <t>Общество с ограниченной ответственностью</t>
  </si>
  <si>
    <t>Цель кредитования</t>
  </si>
  <si>
    <t>пополнение оборотных средств</t>
  </si>
  <si>
    <t>инвестиции</t>
  </si>
  <si>
    <t>Открытое акционерное общество</t>
  </si>
  <si>
    <t>Подробно цель кредитования</t>
  </si>
  <si>
    <t>Закрытое акционерное общество</t>
  </si>
  <si>
    <t>неотложные нужны</t>
  </si>
  <si>
    <t>иное (указать):</t>
  </si>
  <si>
    <t xml:space="preserve">Персональные данные заемщика </t>
  </si>
  <si>
    <t>российское</t>
  </si>
  <si>
    <t>не российское</t>
  </si>
  <si>
    <t>Гражданство</t>
  </si>
  <si>
    <t>Россия</t>
  </si>
  <si>
    <t>не Россия</t>
  </si>
  <si>
    <t>Дата рождения</t>
  </si>
  <si>
    <t>женат (замужем)</t>
  </si>
  <si>
    <t>Семейное положение</t>
  </si>
  <si>
    <t>не женат (не замужем)</t>
  </si>
  <si>
    <t>Адрес регистрации</t>
  </si>
  <si>
    <t>Страна</t>
  </si>
  <si>
    <t>Город</t>
  </si>
  <si>
    <t>собственность</t>
  </si>
  <si>
    <t>найм</t>
  </si>
  <si>
    <t>Иное</t>
  </si>
  <si>
    <t>Адрес фактического проживания</t>
  </si>
  <si>
    <t>аренда</t>
  </si>
  <si>
    <t>Место работы супруга/супруги</t>
  </si>
  <si>
    <t>ИНН</t>
  </si>
  <si>
    <t>Дата регистрации</t>
  </si>
  <si>
    <t>Дата фактического начала деятельности компании</t>
  </si>
  <si>
    <t>складское помещение</t>
  </si>
  <si>
    <t>Статус</t>
  </si>
  <si>
    <t>субаренда</t>
  </si>
  <si>
    <t>Упрощенная</t>
  </si>
  <si>
    <t>Единый налог на вмененный доход (ЕНнВД)</t>
  </si>
  <si>
    <t>есть</t>
  </si>
  <si>
    <t>Налог на доходы физических лиц (НДФЛ)</t>
  </si>
  <si>
    <t>да</t>
  </si>
  <si>
    <t>Наличие лицензий</t>
  </si>
  <si>
    <t>есть все</t>
  </si>
  <si>
    <t xml:space="preserve">   есть не все</t>
  </si>
  <si>
    <t xml:space="preserve">   нет</t>
  </si>
  <si>
    <t>не требуется</t>
  </si>
  <si>
    <t>ЕНВД</t>
  </si>
  <si>
    <t xml:space="preserve">  УСН</t>
  </si>
  <si>
    <t xml:space="preserve">   Общая</t>
  </si>
  <si>
    <t>Обслуживающие банки</t>
  </si>
  <si>
    <t>Наименование банка</t>
  </si>
  <si>
    <t>Расчетный счет №</t>
  </si>
  <si>
    <t xml:space="preserve">  нет</t>
  </si>
  <si>
    <t>наличие просроченной задолженности по кредитам, займам, векселями или гарантиям</t>
  </si>
  <si>
    <t>кредит</t>
  </si>
  <si>
    <t>ОКВЭД (указать через запятую)</t>
  </si>
  <si>
    <t>раб. телефон</t>
  </si>
  <si>
    <t>e-mail</t>
  </si>
  <si>
    <t>Контакты: сот.телефон</t>
  </si>
  <si>
    <t>факс</t>
  </si>
  <si>
    <t>Обслуживающий банк</t>
  </si>
  <si>
    <t>ОКПО/КПП</t>
  </si>
  <si>
    <t>Наименование</t>
  </si>
  <si>
    <t>Контактный телефон</t>
  </si>
  <si>
    <t>займ</t>
  </si>
  <si>
    <t>лизинг</t>
  </si>
  <si>
    <t>поручительство</t>
  </si>
  <si>
    <t>Наименование банка / организации / физического лица</t>
  </si>
  <si>
    <t>Наименование заемщика / лизингополучателя / поручителя</t>
  </si>
  <si>
    <t>Сумма кредита (в руб.)</t>
  </si>
  <si>
    <t>Остаток долга (в руб.)</t>
  </si>
  <si>
    <t>кредит на бизнес</t>
  </si>
  <si>
    <t>Ежемесячный платеж</t>
  </si>
  <si>
    <t>Дата выдачи кредита</t>
  </si>
  <si>
    <t>Дата погашения кредита</t>
  </si>
  <si>
    <t>не Российское</t>
  </si>
  <si>
    <t>Выберите, пожалуйста, статус кредитуемого лица!</t>
  </si>
  <si>
    <t>общая сумма</t>
  </si>
  <si>
    <t>Подпись заявителя</t>
  </si>
  <si>
    <t>Дата</t>
  </si>
  <si>
    <t>Сумма</t>
  </si>
  <si>
    <t>ТРАНСПОРТНЫЕ СРЕДСТВА</t>
  </si>
  <si>
    <t>Описание бизнеса заемщика</t>
  </si>
  <si>
    <t>Подробное описание бизнеса</t>
  </si>
  <si>
    <t>Список1</t>
  </si>
  <si>
    <t>Список2_1</t>
  </si>
  <si>
    <t>Список2_2</t>
  </si>
  <si>
    <t>Список2_3</t>
  </si>
  <si>
    <t>торговля</t>
  </si>
  <si>
    <t>транспорт</t>
  </si>
  <si>
    <t>пищевая пром-ть</t>
  </si>
  <si>
    <t>сельское хозяйство</t>
  </si>
  <si>
    <t>Список2_4</t>
  </si>
  <si>
    <t>Лимит поручительства</t>
  </si>
  <si>
    <t>месяц</t>
  </si>
  <si>
    <t>Российское</t>
  </si>
  <si>
    <t>Комментарии</t>
  </si>
  <si>
    <t>адрес регистрации</t>
  </si>
  <si>
    <t>E-mail</t>
  </si>
  <si>
    <t>Собственники</t>
  </si>
  <si>
    <t>Сумма кредита</t>
  </si>
  <si>
    <t>Итого:</t>
  </si>
  <si>
    <t>%</t>
  </si>
  <si>
    <t>поставщик</t>
  </si>
  <si>
    <t>покупатель</t>
  </si>
  <si>
    <t>Год выпуска</t>
  </si>
  <si>
    <t>Собственник</t>
  </si>
  <si>
    <t>среднее</t>
  </si>
  <si>
    <t>Выручка от реализации:</t>
  </si>
  <si>
    <t>точка 2</t>
  </si>
  <si>
    <t>точка 3</t>
  </si>
  <si>
    <t>точка 4</t>
  </si>
  <si>
    <t>точка 5</t>
  </si>
  <si>
    <t>собственной продукции</t>
  </si>
  <si>
    <t>услуг</t>
  </si>
  <si>
    <t>Себестоимость</t>
  </si>
  <si>
    <t>проданных товаров</t>
  </si>
  <si>
    <t>Валовая прибыль</t>
  </si>
  <si>
    <t>1. Физические лица</t>
  </si>
  <si>
    <t>2. Юридические лица</t>
  </si>
  <si>
    <t>Предложение по сотрудничеству:</t>
  </si>
  <si>
    <t>Общие расходы</t>
  </si>
  <si>
    <t>Зарплата с начислениями</t>
  </si>
  <si>
    <t xml:space="preserve">Аренда и коммунальные </t>
  </si>
  <si>
    <t>Транспортные расходы</t>
  </si>
  <si>
    <t>Налоги</t>
  </si>
  <si>
    <t>Результат основной деятельности</t>
  </si>
  <si>
    <t>Чистая прибыль</t>
  </si>
  <si>
    <t>Свободный остаток</t>
  </si>
  <si>
    <t>Чистая прибыль ( в % от выручки среднемесячной за 3 мес.)</t>
  </si>
  <si>
    <t>Наименование точки продаж (ОО, ДО)</t>
  </si>
  <si>
    <t>залоговая стоимость</t>
  </si>
  <si>
    <t xml:space="preserve">Организационно-правовая форма </t>
  </si>
  <si>
    <t>Валюта баланса</t>
  </si>
  <si>
    <t>Наименование филиала</t>
  </si>
  <si>
    <t>залоговая стоимость/сумму кредита</t>
  </si>
  <si>
    <t>Название предприятия, для развития которого берется кредит</t>
  </si>
  <si>
    <t>Сумма заемного капитала</t>
  </si>
  <si>
    <t>Ответственный экономист (ФИО)</t>
  </si>
  <si>
    <t>наличие поручителя-третьего лица (не супруг/супруга, не собственник)</t>
  </si>
  <si>
    <t>Направление деятельности</t>
  </si>
  <si>
    <t>Доля СК в валюте баланса ( в %)</t>
  </si>
  <si>
    <t>ставка комиссии</t>
  </si>
  <si>
    <t>Доля оборотных активов ( в %).</t>
  </si>
  <si>
    <t>перекредитован</t>
  </si>
  <si>
    <t>обороты/выручку</t>
  </si>
  <si>
    <t>Факт.опыт (лет)</t>
  </si>
  <si>
    <t>Доля Автотранспорта.</t>
  </si>
  <si>
    <t>закрыт</t>
  </si>
  <si>
    <t>Обороты по р/с (среднемесячные за 3 мес.)</t>
  </si>
  <si>
    <t>Доля Оборудования</t>
  </si>
  <si>
    <t>просрочка</t>
  </si>
  <si>
    <t>Кредитная история</t>
  </si>
  <si>
    <t>Доля Недвижимость ( в %)</t>
  </si>
  <si>
    <t>х</t>
  </si>
  <si>
    <t>Кредитный продукт</t>
  </si>
  <si>
    <t>Номер кредитного договора</t>
  </si>
  <si>
    <t>х-дефолт</t>
  </si>
  <si>
    <t>Отсрочка платежа (в мес.)</t>
  </si>
  <si>
    <t>просрочка после реструктуризации</t>
  </si>
  <si>
    <t>Дата выдачи по договору</t>
  </si>
  <si>
    <t>выручка/сумма кредита</t>
  </si>
  <si>
    <t>Источник кредитования по новой линейке</t>
  </si>
  <si>
    <t>Дата погашения по договору</t>
  </si>
  <si>
    <t>Объем выручки (среднемесячный за 3 мес.)</t>
  </si>
  <si>
    <t>Вид обеспечения</t>
  </si>
  <si>
    <t>Коэфф-т общей ликвидности</t>
  </si>
  <si>
    <t>Наличие поручительства</t>
  </si>
  <si>
    <t>кол-во сотрудников</t>
  </si>
  <si>
    <t>розничная торговля</t>
  </si>
  <si>
    <t>оптовая торговля</t>
  </si>
  <si>
    <t>производство</t>
  </si>
  <si>
    <t>услуги</t>
  </si>
  <si>
    <t>строительство</t>
  </si>
  <si>
    <t>стоимость имущества за минусом стоимости одной недвижимости</t>
  </si>
  <si>
    <t>примечания
 (связь с заемщиком)</t>
  </si>
  <si>
    <t>Сумма ТМЗ, руб.</t>
  </si>
  <si>
    <t>Сумма задолженности поставщикам, руб.</t>
  </si>
  <si>
    <t>Неснижаемые товарные остатки</t>
  </si>
  <si>
    <t>Неснижаемые товарные остатки, руб.</t>
  </si>
  <si>
    <t>Адрес, тел.</t>
  </si>
  <si>
    <t>Связанные компании</t>
  </si>
  <si>
    <t>номер</t>
  </si>
  <si>
    <t>кем выдан</t>
  </si>
  <si>
    <t>** Например: Управляющая компания, производитель, покупатель, поставщик.</t>
  </si>
  <si>
    <t>* Виды связи, например: - через общих собственников, совет директоров, директора компании;</t>
  </si>
  <si>
    <t xml:space="preserve">                                           - связь по бизнесу (например: один - покупатель, другой - поставщик; компания - родственник);</t>
  </si>
  <si>
    <t>Вид деятельности</t>
  </si>
  <si>
    <t>Рыночная стоимость (определенная сотрудником Банка)</t>
  </si>
  <si>
    <t>поручительства</t>
  </si>
  <si>
    <t>наличие 3лица</t>
  </si>
  <si>
    <t>гражданство</t>
  </si>
  <si>
    <t>дата рождения</t>
  </si>
  <si>
    <t>семейное положение</t>
  </si>
  <si>
    <t>дети, иждивенцы</t>
  </si>
  <si>
    <t>адрес фактического проживания</t>
  </si>
  <si>
    <t>страна</t>
  </si>
  <si>
    <t>индекс</t>
  </si>
  <si>
    <t>город</t>
  </si>
  <si>
    <t>улица</t>
  </si>
  <si>
    <t>дом / корпус</t>
  </si>
  <si>
    <t>квартира</t>
  </si>
  <si>
    <t>в разводе</t>
  </si>
  <si>
    <t>Место работы поручителя</t>
  </si>
  <si>
    <t>Стаж работы, лет</t>
  </si>
  <si>
    <t>вдовец (вдова)</t>
  </si>
  <si>
    <t>показатель</t>
  </si>
  <si>
    <t>ежемесячный платеж</t>
  </si>
  <si>
    <t>неприватизированная квартира</t>
  </si>
  <si>
    <t>ИНФОРМАЦИЯ О СОБСТВЕННОСТИ ПОРУЧИТЕЛЯ (заполняется при расчете достаточности поручительства по стоимости дорогостоящего имущества)</t>
  </si>
  <si>
    <t>НЕДВИЖИМОЕ ИМУЩЕСТВО</t>
  </si>
  <si>
    <t>Недвижимость 1</t>
  </si>
  <si>
    <t>квартира для проживания</t>
  </si>
  <si>
    <t>Доля</t>
  </si>
  <si>
    <t xml:space="preserve">наименование объекта </t>
  </si>
  <si>
    <t xml:space="preserve">Общая площадь, кв м </t>
  </si>
  <si>
    <t>адрес объекта</t>
  </si>
  <si>
    <t>Недвижимость 2</t>
  </si>
  <si>
    <t>наименование объекта, адрес расположения</t>
  </si>
  <si>
    <t>документ, подтверждающий право собственности (серия, номер, дата выдачи)</t>
  </si>
  <si>
    <t>Недвижимость 3</t>
  </si>
  <si>
    <t>единоличная собственность</t>
  </si>
  <si>
    <t>совместная собственность</t>
  </si>
  <si>
    <t>марка, модель</t>
  </si>
  <si>
    <t>Документ, подтверждающий право собственности (серия, номер, дата выдачи)</t>
  </si>
  <si>
    <t>ПРОЧЕЕ ИМУЩЕСТВО</t>
  </si>
  <si>
    <t>наименование объекта</t>
  </si>
  <si>
    <t>идентификационные признаки</t>
  </si>
  <si>
    <t>рыночная стоимость, руб</t>
  </si>
  <si>
    <t>общество с ограниченной ответственностью</t>
  </si>
  <si>
    <t>открытое акционерное общество</t>
  </si>
  <si>
    <t>закрытое акционерное общество</t>
  </si>
  <si>
    <t xml:space="preserve">Укажите сведения  об исполненных и текущих обязательствах заемщика (на дату заполнения заявки, в рублях). </t>
  </si>
  <si>
    <t>ПЕРСОНАЛЬНЫЕ ДАННЫЕ ВАШЕГО ПОРУЧИТЕЛЯ (ПОРУЧИТЕЛЬ - ЮРИДИЧЕСКОЕ ЛИЦО) (1)</t>
  </si>
  <si>
    <t>орг.-правовая форма</t>
  </si>
  <si>
    <t>дата регистрации</t>
  </si>
  <si>
    <t>наименование компании</t>
  </si>
  <si>
    <t>офис</t>
  </si>
  <si>
    <t>статус</t>
  </si>
  <si>
    <t>руководитель (Ф.И.О.)</t>
  </si>
  <si>
    <t>паспорт: серия</t>
  </si>
  <si>
    <t>дата выдачи</t>
  </si>
  <si>
    <t>гл.бухгалтер (Ф.И.О.)</t>
  </si>
  <si>
    <t>контактная информация</t>
  </si>
  <si>
    <t>дом.тел.</t>
  </si>
  <si>
    <t>раб.тел.</t>
  </si>
  <si>
    <t>сотов.</t>
  </si>
  <si>
    <t>доп.тел.</t>
  </si>
  <si>
    <t>www.</t>
  </si>
  <si>
    <t>дата фактического начала деятельности</t>
  </si>
  <si>
    <t>обслуживающие банки</t>
  </si>
  <si>
    <t>наименов. банка</t>
  </si>
  <si>
    <t>расчетный счет №</t>
  </si>
  <si>
    <t>среднемесячные обороты за последние 3 (три) месяца, рублей</t>
  </si>
  <si>
    <t>данные для оценки кредитоспособности поручителей</t>
  </si>
  <si>
    <t>наименование показателя \ период</t>
  </si>
  <si>
    <t xml:space="preserve">значение за </t>
  </si>
  <si>
    <t>выручка от реализации</t>
  </si>
  <si>
    <t>себестоимость</t>
  </si>
  <si>
    <t>расходы на выплаты персоналу (з/п и начисления)</t>
  </si>
  <si>
    <t>расходы на оплату арендных и коммунальных услуг</t>
  </si>
  <si>
    <t>расходы на рекламу, связь</t>
  </si>
  <si>
    <t>начисленные налоги</t>
  </si>
  <si>
    <t>прочие расходы, в т.ч расходы на семью</t>
  </si>
  <si>
    <t>ПЕРСОНАЛЬНЫЕ ДАННЫЕ ВАШЕГО ПОРУЧИТЕЛЯ (ПОРУЧИТЕЛЬ - ЮРИДИЧЕСКОЕ ЛИЦО) (2)</t>
  </si>
  <si>
    <t>ПЕРСОНАЛЬНЫЕ ДАННЫЕ ВАШЕГО ПОРУЧИТЕЛЯ (ПОРУЧИТЕЛЬ - ЮРИДИЧЕСКОЕ ЛИЦО) (3)</t>
  </si>
  <si>
    <t>Расшифровка</t>
  </si>
  <si>
    <t xml:space="preserve">Срок кредита </t>
  </si>
  <si>
    <t>Процентная ставка по кредиту</t>
  </si>
  <si>
    <t>ФИО</t>
  </si>
  <si>
    <t>офис Банка</t>
  </si>
  <si>
    <t>г.Москва</t>
  </si>
  <si>
    <t>Физические лица</t>
  </si>
  <si>
    <t>Месторасположение кредитующего подразделения:</t>
  </si>
  <si>
    <t>Остаток дохода на Поручителя, руб.</t>
  </si>
  <si>
    <t>Остаток дохода на 1 иждивенца, руб.</t>
  </si>
  <si>
    <t>ФИО поручителя (Поручитель 1 )</t>
  </si>
  <si>
    <t>Среднемесячные вычеты, руб.</t>
  </si>
  <si>
    <t>Чистый среднемесячный доход, руб.</t>
  </si>
  <si>
    <t>женат(замужем)</t>
  </si>
  <si>
    <t>Наличие супруга/супруги</t>
  </si>
  <si>
    <t xml:space="preserve">Количество иждивенцев </t>
  </si>
  <si>
    <t>Остаток дохода на семью Клиента, руб.</t>
  </si>
  <si>
    <t>Сумма взносов по всем кредитам</t>
  </si>
  <si>
    <t>ФИО поручителя (Поручитель 2)</t>
  </si>
  <si>
    <t>ФИО поручителя (Поручитель 3)</t>
  </si>
  <si>
    <t>ФИО поручителя (Поручитель 4)</t>
  </si>
  <si>
    <t>руб.</t>
  </si>
  <si>
    <t>%%</t>
  </si>
  <si>
    <t>Необходимый размер обеспечения</t>
  </si>
  <si>
    <t xml:space="preserve">Поручитель 1 </t>
  </si>
  <si>
    <t>Поручитель 2</t>
  </si>
  <si>
    <t>Поручитель 3</t>
  </si>
  <si>
    <t>Поручитель 4</t>
  </si>
  <si>
    <t>ИТОГО (только суммы &gt; 0)</t>
  </si>
  <si>
    <t>Результат расчета</t>
  </si>
  <si>
    <t>Сумма кредита или часть кредита, если обеспечение комбинированное</t>
  </si>
  <si>
    <t>Совокупная стоимость имущества</t>
  </si>
  <si>
    <t>Поручитель 1</t>
  </si>
  <si>
    <t>Совокупная стоимость имущества не учитывая 1 объект недвижимости (квартира для проживания)</t>
  </si>
  <si>
    <t>Совокупная стоимость транспортных средств</t>
  </si>
  <si>
    <t>Прочее имущество</t>
  </si>
  <si>
    <t>Итого по Поручитель 1</t>
  </si>
  <si>
    <t>Итого по Поручитель 2</t>
  </si>
  <si>
    <t>Итого по Поручитель 3</t>
  </si>
  <si>
    <t>Итого по Поручитель 4</t>
  </si>
  <si>
    <t>Оценка имущества</t>
  </si>
  <si>
    <t>Результат</t>
  </si>
  <si>
    <t>Расчет платежеспособности поручителей (ЮЛ, ИП)</t>
  </si>
  <si>
    <t>Срок кредита (мес.)</t>
  </si>
  <si>
    <t>Отчет о прибылях и убытках (Поручитель 1)</t>
  </si>
  <si>
    <t>месяц 1</t>
  </si>
  <si>
    <t>месяц 2</t>
  </si>
  <si>
    <t>месяц 3</t>
  </si>
  <si>
    <t>Прочие расходы</t>
  </si>
  <si>
    <t>Расходы на семью</t>
  </si>
  <si>
    <t>Обязательства поручителя</t>
  </si>
  <si>
    <t>ПОКАЗАТЕЛЬ</t>
  </si>
  <si>
    <t xml:space="preserve">Наименование банка / организации / физического лица     
</t>
  </si>
  <si>
    <t xml:space="preserve">Сумма кредита (в руб.)     
</t>
  </si>
  <si>
    <t xml:space="preserve">Ежемесячный платеж     
</t>
  </si>
  <si>
    <t xml:space="preserve">Дата погашения кредита     
</t>
  </si>
  <si>
    <t>сумма:</t>
  </si>
  <si>
    <t>Отчет о прибылях и убытках (Поручитель 2)</t>
  </si>
  <si>
    <t>Отчет о прибылях и убытках (Поручитель 3)</t>
  </si>
  <si>
    <t>Отчет о прибылях и убытках (Поручитель 4)</t>
  </si>
  <si>
    <t xml:space="preserve">        </t>
  </si>
  <si>
    <t>Расчет платежеспособности поручителей ФЛ</t>
  </si>
  <si>
    <t>прожиточный минимум</t>
  </si>
  <si>
    <t>контакты Жены ИП</t>
  </si>
  <si>
    <t>дом. Телефон</t>
  </si>
  <si>
    <t>Адрес ведения деятельности (1)</t>
  </si>
  <si>
    <t>Адрес ведения деятельности (2)</t>
  </si>
  <si>
    <t>Адрес ведения деятельности (3)</t>
  </si>
  <si>
    <t>ПЕРСОНАЛЬНЫЕ ДАННЫЕ УЧРЕДИТЕЛЯ/РУКОВОДИТЕЛЯ
  ФИЗИЧЕСКОЕ ЛИЦО (1)</t>
  </si>
  <si>
    <t>В Дополнительный офис/филиал</t>
  </si>
  <si>
    <t>Соответствие требованиям или предложения кредитного подразделения</t>
  </si>
  <si>
    <t xml:space="preserve">Соответствие условиям  программы кредитования </t>
  </si>
  <si>
    <t>Обеспечение:</t>
  </si>
  <si>
    <r>
      <t xml:space="preserve">Поручительство                 </t>
    </r>
    <r>
      <rPr>
        <i/>
        <sz val="10"/>
        <rFont val="Times New Roman"/>
        <family val="1"/>
      </rPr>
      <t>указать поручителей, какая связь с заемщиком</t>
    </r>
  </si>
  <si>
    <r>
      <t xml:space="preserve">Залог приобретаемого а/м </t>
    </r>
    <r>
      <rPr>
        <i/>
        <sz val="10"/>
        <rFont val="Times New Roman"/>
        <family val="1"/>
      </rPr>
      <t>указать предмет залога, его стоимость по договору, залоговую стоимость</t>
    </r>
  </si>
  <si>
    <t>Указатьм - стоимость по договору купли-продажи</t>
  </si>
  <si>
    <t>залоговая стоимость с к=0,7 составит</t>
  </si>
  <si>
    <r>
      <t xml:space="preserve">Залог имеющегося, а/м </t>
    </r>
    <r>
      <rPr>
        <i/>
        <sz val="10"/>
        <rFont val="Times New Roman"/>
        <family val="1"/>
      </rPr>
      <t>указать собственника, предмет залога, возраст, его стоимость, предлагаемую залоговую стоимость</t>
    </r>
    <r>
      <rPr>
        <sz val="10"/>
        <rFont val="Times New Roman"/>
        <family val="1"/>
      </rPr>
      <t xml:space="preserve"> </t>
    </r>
  </si>
  <si>
    <t xml:space="preserve">Наименование, в чьей собственности находится </t>
  </si>
  <si>
    <r>
      <t xml:space="preserve">Указать - с учетом данных СМИ рыночную стоимость самосвала предлагается оценить в размере </t>
    </r>
    <r>
      <rPr>
        <i/>
        <u val="single"/>
        <sz val="10"/>
        <rFont val="Times New Roman"/>
        <family val="1"/>
      </rPr>
      <t xml:space="preserve">       </t>
    </r>
    <r>
      <rPr>
        <i/>
        <sz val="10"/>
        <rFont val="Times New Roman"/>
        <family val="1"/>
      </rPr>
      <t xml:space="preserve">.руб., залоговую стоимость с к=0,7 – </t>
    </r>
    <r>
      <rPr>
        <i/>
        <u val="single"/>
        <sz val="10"/>
        <rFont val="Times New Roman"/>
        <family val="1"/>
      </rPr>
      <t xml:space="preserve">       </t>
    </r>
    <r>
      <rPr>
        <i/>
        <sz val="10"/>
        <rFont val="Times New Roman"/>
        <family val="1"/>
      </rPr>
      <t>.руб.</t>
    </r>
  </si>
  <si>
    <t>Организационно правовая форма</t>
  </si>
  <si>
    <t>Дата предоставленной выписки из ЕГРЮЛ/ЕГРИП</t>
  </si>
  <si>
    <t>Дата регистрации предприятия/предпринимателя</t>
  </si>
  <si>
    <t>Наименование органа осуществившего регистрацию</t>
  </si>
  <si>
    <t>Юридический адрес</t>
  </si>
  <si>
    <t>Фактические адреса ведения бизнеса, офисные, иные</t>
  </si>
  <si>
    <t>Основные виды деятельности – фактические</t>
  </si>
  <si>
    <t>Занимаемая доля рынка (по оценке заемщика)</t>
  </si>
  <si>
    <t>Виды производимой продукции/работ (услуг)</t>
  </si>
  <si>
    <t>Численный состав предприятия</t>
  </si>
  <si>
    <r>
      <t xml:space="preserve">Наличие  у предприятия/предпринимателя лицензий  и разрешений/ срок их действия </t>
    </r>
    <r>
      <rPr>
        <i/>
        <sz val="10"/>
        <rFont val="Times New Roman"/>
        <family val="1"/>
      </rPr>
      <t>(в случае если деятельность подлежит лицензированию).</t>
    </r>
    <r>
      <rPr>
        <sz val="10"/>
        <rFont val="Times New Roman"/>
        <family val="1"/>
      </rPr>
      <t xml:space="preserve"> Срок действия лицензий  и разрешений .</t>
    </r>
  </si>
  <si>
    <t>Имущество, принадлежащее на праве собственности</t>
  </si>
  <si>
    <t>Наименование объекта, местонахождение</t>
  </si>
  <si>
    <t>Год выпуска/ дата свидетельства</t>
  </si>
  <si>
    <t>Остаточная балансовая стоимость</t>
  </si>
  <si>
    <t>Оценочная стоимость на дату подачи заявки, руб.</t>
  </si>
  <si>
    <t>Наличие обременения  (да/нет)</t>
  </si>
  <si>
    <t>Информация об обременении</t>
  </si>
  <si>
    <t>Транспорт и техника</t>
  </si>
  <si>
    <t xml:space="preserve"> </t>
  </si>
  <si>
    <r>
      <t xml:space="preserve"> </t>
    </r>
    <r>
      <rPr>
        <i/>
        <sz val="12"/>
        <rFont val="Times New Roman"/>
        <family val="1"/>
      </rPr>
      <t>Комментарии:</t>
    </r>
  </si>
  <si>
    <t>Арендуемое имущество</t>
  </si>
  <si>
    <t>Наименование объекта, адрес, телефон</t>
  </si>
  <si>
    <t>Площадь и др. характеристики объекта</t>
  </si>
  <si>
    <t>Наименование арендодателя</t>
  </si>
  <si>
    <t>Срок окончания аренды</t>
  </si>
  <si>
    <t>Арендная плата за месяц</t>
  </si>
  <si>
    <t>Список основных поставщиков</t>
  </si>
  <si>
    <t>Наименование организации</t>
  </si>
  <si>
    <t>Наименование продукции и оказываемых услуг</t>
  </si>
  <si>
    <t>№, дата договора, срок окончания действия договора</t>
  </si>
  <si>
    <t>Среднемесячный объем приобретения (в тыс. руб.) за последние 6 месяцев</t>
  </si>
  <si>
    <t>Доля в общем среднемесяч.объеме поставок ( в %)</t>
  </si>
  <si>
    <t>Условия расчетов по договорам</t>
  </si>
  <si>
    <t>Краткая характеристика поставщиков (срок совмест работы, своевременность/ случаи задержки поставки)</t>
  </si>
  <si>
    <t>1.</t>
  </si>
  <si>
    <t>2.</t>
  </si>
  <si>
    <t>3.</t>
  </si>
  <si>
    <t>Комментарии:</t>
  </si>
  <si>
    <t>Список основных покупателей</t>
  </si>
  <si>
    <t>Среднемесячный объем реализации (в тыс. руб.) за последние 6 месяцев</t>
  </si>
  <si>
    <t>Доля в общем среднемесяч. объеме  сбыта (в % )</t>
  </si>
  <si>
    <t xml:space="preserve">Краткая характеристика покупателей (срок совмест работы, своевременность/ случаи задержки оплаты) </t>
  </si>
  <si>
    <t xml:space="preserve"> Комментарии:</t>
  </si>
  <si>
    <t xml:space="preserve">     </t>
  </si>
  <si>
    <t>Выводы и предложения.</t>
  </si>
  <si>
    <t xml:space="preserve">Комментарии:           </t>
  </si>
  <si>
    <t>Проект решения:</t>
  </si>
  <si>
    <t>Данные о Заемщике</t>
  </si>
  <si>
    <t xml:space="preserve"> Основные виды деятельности, имущественное положение заемщика</t>
  </si>
  <si>
    <t>Оценка предлагаемое обеспечение.</t>
  </si>
  <si>
    <t>Кредитное заключение на выдачу кредита по программе ЧЕСНО кредит</t>
  </si>
  <si>
    <t>ДОБАВИТЬ В АНКЕТУ!!!</t>
  </si>
  <si>
    <t>ДОБАВИТЬ В АНКЕТУ !!!</t>
  </si>
  <si>
    <t xml:space="preserve">                   руб., </t>
  </si>
  <si>
    <t xml:space="preserve">                  руб.</t>
  </si>
  <si>
    <t xml:space="preserve"> В обеспечение исполнения обязательств по кредитному договору оформить:</t>
  </si>
  <si>
    <t>Сормовский</t>
  </si>
  <si>
    <r>
      <t xml:space="preserve">                                «</t>
    </r>
    <r>
      <rPr>
        <b/>
        <u val="single"/>
        <sz val="10"/>
        <rFont val="Arial"/>
        <family val="2"/>
      </rPr>
      <t xml:space="preserve"> ИП БОГОМОЛОВ </t>
    </r>
    <r>
      <rPr>
        <b/>
        <sz val="10"/>
        <rFont val="Arial Cyr"/>
        <family val="2"/>
      </rPr>
      <t xml:space="preserve">» </t>
    </r>
  </si>
  <si>
    <t>ИФНС №3</t>
  </si>
  <si>
    <t>Ленина 1-1</t>
  </si>
  <si>
    <t>Офис Ленина 1-1 т. 7-03-07</t>
  </si>
  <si>
    <t>Абрамов К.С.</t>
  </si>
  <si>
    <t>Администрация г. Саров</t>
  </si>
  <si>
    <t>Пиар тв</t>
  </si>
  <si>
    <t>Рекламные банеры</t>
  </si>
  <si>
    <t>Дети, иждивенцы (количество)</t>
  </si>
  <si>
    <t>Какая связь с заемщиком*</t>
  </si>
  <si>
    <t>Какую роль играет в бизнесе**</t>
  </si>
  <si>
    <r>
      <t>В  Н  И  М  А  Н  И  Е</t>
    </r>
    <r>
      <rPr>
        <b/>
        <sz val="14"/>
        <color indexed="9"/>
        <rFont val="Arial"/>
        <family val="2"/>
      </rPr>
      <t xml:space="preserve">  : необходимо указать все исполненные и текущие обязательства заемщика, а также обязательства компании (поручителя), руководителя и учредителей компании (поручителя), в т.ч. по потребительскому кредитованию, а также поручительство </t>
    </r>
  </si>
  <si>
    <t>Адреса ведения бизнеса</t>
  </si>
  <si>
    <t>Характеристика бизнеса</t>
  </si>
  <si>
    <t xml:space="preserve">   да  ______ тыс.руб.</t>
  </si>
  <si>
    <t>да ______тыс.руб.</t>
  </si>
  <si>
    <t>год выпуска</t>
  </si>
  <si>
    <t>год ввода в эксплуатацию</t>
  </si>
  <si>
    <t>регистрационный знак</t>
  </si>
  <si>
    <t>площадь (кв.м)</t>
  </si>
  <si>
    <t>с ___.___.2013 г.</t>
  </si>
  <si>
    <t>ПЕРСОНАЛЬНЫЕ ДАННЫЕ СУПРУГИ/СУПРУГА УЧРЕДИТЕЛЯ/РУКОВОДИТЕЛЯ</t>
  </si>
  <si>
    <t>ПЕРСОНАЛЬНЫЕ ДАННЫЕ УЧРЕДИТЕЛЯ  - ФИЗИЧЕСКОЕ ЛИЦО (2)</t>
  </si>
  <si>
    <t>ПЕРСОНАЛЬНЫЕ ДАННЫЕ СУПРУГИ/СУПРУГА УЧРЕДИТЕЛЯ (2)</t>
  </si>
  <si>
    <t>ПЕРСОНАЛЬНЫЕ ДАННЫЕ УЧРЕДИТЕЛЯ  - ФИЗИЧЕСКОЕ ЛИЦО (3)</t>
  </si>
  <si>
    <t>ПЕРСОНАЛЬНЫЕ ДАННЫЕ СУПРУГИ/СУПРУГА УЧРЕДИТЕЛЯ (3)</t>
  </si>
  <si>
    <t>транспортные расходы (содержание авто, КАРГО и т.п.)</t>
  </si>
  <si>
    <t xml:space="preserve">информация о кредитах </t>
  </si>
  <si>
    <t>ПЕРСОНАЛЬНЫЕ ДАННЫЕ СУПРУГИ/СУПРУГА</t>
  </si>
  <si>
    <t>Доходы Поручителя за последние 6 месяцев, (в руб.) по справке 2НДФЛ</t>
  </si>
  <si>
    <t>Вычеты поручителя за последние 6 месяцев (не кредиты)</t>
  </si>
  <si>
    <t>Средний доход за последние 6 месяцев</t>
  </si>
  <si>
    <r>
      <t>ИНФОРМАЦИЯ О ДОХОДАХ ПОРУЧИТЕЛЯ</t>
    </r>
    <r>
      <rPr>
        <b/>
        <sz val="12"/>
        <color indexed="9"/>
        <rFont val="Verdana"/>
        <family val="2"/>
      </rPr>
      <t xml:space="preserve"> 
</t>
    </r>
    <r>
      <rPr>
        <sz val="11"/>
        <color indexed="9"/>
        <rFont val="Arial"/>
        <family val="2"/>
      </rPr>
      <t>заполняется при расчете достаточности поручительства по доходам</t>
    </r>
  </si>
  <si>
    <r>
      <t xml:space="preserve">Укажите сведения  о текущих обязательствах поручителя 
</t>
    </r>
    <r>
      <rPr>
        <sz val="11"/>
        <color indexed="9"/>
        <rFont val="Arial"/>
        <family val="2"/>
      </rPr>
      <t>на дату заполнения заявки, в рублях</t>
    </r>
  </si>
  <si>
    <r>
      <t xml:space="preserve">ИНФОРМАЦИЯ О ДОХОДАХ ПОРУЧИТЕЛЯ
</t>
    </r>
    <r>
      <rPr>
        <sz val="11"/>
        <color indexed="9"/>
        <rFont val="Arial"/>
        <family val="2"/>
      </rPr>
      <t xml:space="preserve"> заполняется при расчете достаточности поручительства по доходам</t>
    </r>
  </si>
  <si>
    <t xml:space="preserve">       Настоящим выражаю свое согласие на осуществление Банком обработки (сбора, систематизации, накопления, хранения, уточнения (обновления, изменения), использования, распространения (в том числе передачи), обезличивания, блокирования и уничтожения), в том числе автоматизированной, моих персональных данных, включающих  в себя фамилию, имя, отчество, год, месяц, дату и место рождения, паспортные данные, адреса, сведения об образовании, семейном положении, имущественном положении, месте работы, а так же иной информации в соответствии с нормами  Федерального закона от 27.07.2006 г. № 152-ФЗ «О персональных данных». Указанные мной персональные данные предоставляются в целях заключения с Банком Договора поручительства, в обеспечение кредитных обязательств моего супруга(и) перед Банком, а так же в целях информирования меня о других продуктах и услугах Банка, для возможности заключения мною иных договоров с Банком. Согласие представляется с момента подписания мной настоящей Анкеты на весь срок моей жизни. Настоящее согласие может быть отозвано путем направления в Банк заявления в письменной форме.                
   Я подтверждаю достоверность предоставленной информации и не возражаю против проверки в любое время банком всех указанных мною сведений, 
что и удовлетворяю своей подписью.</t>
  </si>
  <si>
    <t xml:space="preserve">      Я полностью согласен с тем, что: 
Кредит, в целях получения которого оформляется данное заявление, предоставляется Банком строго на цели, предусмотренные настоящим заявлением и в дальнейшем кредитным договором, и не будет использоваться в незаконных целях.
          · Банк оставляет за собой право проверки любой сообщаемой клиентом информации и использования ее как доказательства при судебном разбирательстве, а клиент не возражает против такой проверки.
          · В случае принятия отрицательного решения по данному заявлению Банк не обязан возвращать копии предоставленных клиентом документов и оригиналы заявления и анкеты.
          · Принятие Банком данной кредитной заявки к рассмотрению, а также возможные расходы клиента (на оформление необходимых для получения кредита документов, на проведение экспертизы и т.п.) не влечет за собой обязательства Банка предоставить клиенту кредит или возместить понесенные клиентом издержки.</t>
  </si>
  <si>
    <t xml:space="preserve">      Настоящим выражаю свое согласие на осуществление Банком обработки (сбора, систематизации, накопления, хранения, уточнения (обновления, изменения), использования, распространения (в том числе передачи), обезличивания, блокирования и уничтожения), в том числе автоматизированной, моих персональных данных, включающих  в себя фамилию, имя, отчество, год, месяц, дату и место рождения, паспортные данные, адреса, сведения об образовании, семейном положении, имущественном положении, месте работы, а так же иной информации в соответствии с нормами  Федерального закона от 27.07.2006 г. № 152-ФЗ «О персональных данных». Указанные мной персональные данные предоставляются в целях заключения с Банком Договора поручительства, в обеспечение кредитных обязательств моего супруга(и) перед Банком, а так же в целях информирования меня о других продуктах и услугах Банка, для возможности заключения мною иных договоров с Банком. Согласие представляется с момента подписания мной настоящей Анкеты на весь срок моей жизни. Настоящее согласие может быть отозвано путем направления в Банк заявления в письменной форме.                
   Я подтверждаю достоверность предоставленной информации и не возражаю против проверки в любое время банком всех указанных мною сведений, 
что и удовлетворяю своей подписью.</t>
  </si>
  <si>
    <t>идентификационные
данные</t>
  </si>
  <si>
    <t>Недвижимость (вид, местонахождение, назначение, как используется)</t>
  </si>
  <si>
    <t>Транспорт (указать марку, модель, местонахождение, назначение, как используется в бизнесе)</t>
  </si>
  <si>
    <t>Оборудование (указать марку, модель, местонахождение, назначение)</t>
  </si>
  <si>
    <t>Подписи заявителей</t>
  </si>
  <si>
    <t xml:space="preserve">Наименование                                                                                                                                     </t>
  </si>
  <si>
    <t>Всего:</t>
  </si>
  <si>
    <t>итого по транспорту:</t>
  </si>
  <si>
    <t>Итого по оборудованию:</t>
  </si>
  <si>
    <t>Итого по недвижимости:</t>
  </si>
  <si>
    <t>сумма кредита:</t>
  </si>
  <si>
    <t>Наименование заемщика:</t>
  </si>
  <si>
    <t>Кредитный сотрудник</t>
  </si>
  <si>
    <t>% в общем объеме</t>
  </si>
  <si>
    <t>Итого по поручительству:</t>
  </si>
  <si>
    <t>Оценка по имуществу поручителей</t>
  </si>
  <si>
    <t>Кредитный Сотрудник:</t>
  </si>
  <si>
    <t>Дата:</t>
  </si>
  <si>
    <t>ПЕРСОНАЛЬНЫЕ ДАННЫЕ ПОРУЧИТЕЛЯ - (2)</t>
  </si>
  <si>
    <t>-</t>
  </si>
  <si>
    <t>Поручитель 1 /обязательный</t>
  </si>
  <si>
    <t>сот.телефон</t>
  </si>
  <si>
    <t>Контакты организации: сот.телефон</t>
  </si>
  <si>
    <t>раб. Телефоны</t>
  </si>
  <si>
    <t>контактная информация организации</t>
  </si>
  <si>
    <t>рабочий телефон</t>
  </si>
  <si>
    <t>4. Заключить с ОАО "Саровбизнесбанк" договор об осуществлении безналичных расчетов при переводе денежных средств физических лиц</t>
  </si>
  <si>
    <t>Рыночная стоимость (предложенная Заемщиком)</t>
  </si>
  <si>
    <t>укажите сведения  о текущих обязательствах супруга/супруги 
на дату заполнения заявки, в рублях</t>
  </si>
  <si>
    <t>укажите ежемесячный платеж по всем текущим обязательствам супруга/супруги, в рублях</t>
  </si>
  <si>
    <t>Пополнение оборотных средств</t>
  </si>
  <si>
    <t>Контрагенты (поставщики):</t>
  </si>
  <si>
    <t>% в общем объеме поставок</t>
  </si>
  <si>
    <t>Выберете показатель (кредит, поручительство, займ, лизинг)</t>
  </si>
  <si>
    <t>Лицо, оформившее заявку на кредит в Банк (должность ФИО)</t>
  </si>
  <si>
    <t>0%</t>
  </si>
  <si>
    <t>Информация о заемщике:</t>
  </si>
  <si>
    <t>Основные сведения о Заемщике:</t>
  </si>
  <si>
    <t xml:space="preserve">Дата образования </t>
  </si>
  <si>
    <t>Форма собственности</t>
  </si>
  <si>
    <t>Информация об участниках (акционерах)</t>
  </si>
  <si>
    <t>Информация о руководителях</t>
  </si>
  <si>
    <t>Основной вид деятельности</t>
  </si>
  <si>
    <t>Основные виды продукции реализуемых Заемщиком</t>
  </si>
  <si>
    <t>количество сотрудников</t>
  </si>
  <si>
    <t>ОКВЭД</t>
  </si>
  <si>
    <t>ИТОГОВАЯ ИНФОРМАЦИЯ ПО ПРЕДЛАГАЕМОМУ ОБЕСПЕЧЕНИЮ</t>
  </si>
  <si>
    <t>Информация по обеспечению:</t>
  </si>
  <si>
    <t>недвижимость</t>
  </si>
  <si>
    <t>ПЕРСОНАЛЬНЫЕ ДАННЫЕ ПОРУЧИТЕЛЯ -  (1)</t>
  </si>
  <si>
    <t>ПЕРСОНАЛЬНЫЕ ДАННЫЕ ПОРУЧИТЕЛЯ -  (3)</t>
  </si>
  <si>
    <t xml:space="preserve">информация об обязательствах </t>
  </si>
  <si>
    <t>остаток основного долга</t>
  </si>
  <si>
    <t xml:space="preserve">Информация об обязательствах </t>
  </si>
  <si>
    <t>наличие обременений</t>
  </si>
  <si>
    <t>остаток основного долга (руб.)</t>
  </si>
  <si>
    <t>ежемесячный платеж (руб.)</t>
  </si>
  <si>
    <t xml:space="preserve">              Приобретение основных средств</t>
  </si>
  <si>
    <t xml:space="preserve">Приложение 6.1 Учредители </t>
  </si>
  <si>
    <t>Приложение 6.1 Дополнительные поручители (заполняется только при привлечении дополнительных поручителей)</t>
  </si>
  <si>
    <t xml:space="preserve">Приложение 6.1 Расчет платежеспособности дополнительных поручителей </t>
  </si>
  <si>
    <t>Приложение 6.1 Расчет платежеспособности по имуществу дополнительных поручителей</t>
  </si>
  <si>
    <t xml:space="preserve">Приложение 6.1 итоговая таблица по обеспечению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</si>
</sst>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_р_."/>
    <numFmt numFmtId="166" formatCode="_-* #,##0_р_._-;\-* #,##0_р_._-;_-* \-??_р_._-;_-@_-"/>
    <numFmt numFmtId="167" formatCode="_-* #,##0_р_._-;\-* #,##0_р_._-;_-* \-_р_._-;_-@_-"/>
    <numFmt numFmtId="168" formatCode="0.0%"/>
    <numFmt numFmtId="169" formatCode="#,##0_ ;[Red]\-#,##0\ "/>
    <numFmt numFmtId="170" formatCode="d\ mmmm\,\ yyyy"/>
    <numFmt numFmtId="171" formatCode="0.000"/>
    <numFmt numFmtId="172" formatCode="0.0"/>
    <numFmt numFmtId="173" formatCode="[$-F800]dddd\,\ mmmm\ dd\,\ yyyy"/>
    <numFmt numFmtId="174" formatCode="#,##0.00_ ;\-#,##0.00\ "/>
    <numFmt numFmtId="175" formatCode="#,##0&quot;р.&quot;"/>
    <numFmt numFmtId="176" formatCode="#,##0.00&quot;р.&quot;"/>
    <numFmt numFmtId="177" formatCode="0.0E+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E+00"/>
    <numFmt numFmtId="188" formatCode="0.0000000000000E+00"/>
    <numFmt numFmtId="189" formatCode="0.00000000000000E+00"/>
    <numFmt numFmtId="190" formatCode="0.000000000000000E+00"/>
    <numFmt numFmtId="191" formatCode="0.0000000000000000E+00"/>
    <numFmt numFmtId="192" formatCode="0.00000000000000000E+00"/>
    <numFmt numFmtId="193" formatCode="0.000000000000000000E+00"/>
    <numFmt numFmtId="194" formatCode="0.0000000000000000000E+00"/>
    <numFmt numFmtId="195" formatCode="0.00000000000000000000E+00"/>
    <numFmt numFmtId="196" formatCode="0.000000000000000000000E+00"/>
    <numFmt numFmtId="197" formatCode="0.0000000000000000000000E+00"/>
    <numFmt numFmtId="198" formatCode="0.00000000000000000000000E+00"/>
    <numFmt numFmtId="199" formatCode="0.000000000000000000000000E+00"/>
    <numFmt numFmtId="200" formatCode="0.0000000000000000000000000E+00"/>
    <numFmt numFmtId="201" formatCode="0.00000000000000000000000000E+00"/>
    <numFmt numFmtId="202" formatCode="0.000000000000000000000000000E+00"/>
    <numFmt numFmtId="203" formatCode="0.0000000000000000000000000000E+00"/>
    <numFmt numFmtId="204" formatCode="0.00000000000000000000000000000E+00"/>
    <numFmt numFmtId="205" formatCode="0.000000000000000000000000000000E+00"/>
    <numFmt numFmtId="206" formatCode="0.0000000000000000000000000000000E+00"/>
    <numFmt numFmtId="207" formatCode="0.00000000000000000000000000000000E+00"/>
    <numFmt numFmtId="208" formatCode="0.000000000000000000000000000000000E+00"/>
    <numFmt numFmtId="209" formatCode="0.0000000000000000000000000000000000E+00"/>
    <numFmt numFmtId="210" formatCode="0.00000000000000000000000000000000000E+00"/>
    <numFmt numFmtId="211" formatCode="0.000000000000000000000000000000000000E+00"/>
    <numFmt numFmtId="212" formatCode="0.0000000000000000000000000000000000000E+00"/>
    <numFmt numFmtId="213" formatCode="0.00000000000000000000000000000000000000E+00"/>
    <numFmt numFmtId="214" formatCode="0.000000000000000000000000000000000000000E+00"/>
    <numFmt numFmtId="215" formatCode="0.0000000000000000000000000000000000000000E+00"/>
    <numFmt numFmtId="216" formatCode="0.00000000000000000000000000000000000000000E+00"/>
    <numFmt numFmtId="217" formatCode="0E+00"/>
    <numFmt numFmtId="218" formatCode="[$-FC19]d\ mmmm\ yyyy\ &quot;г.&quot;"/>
    <numFmt numFmtId="219" formatCode="[&lt;=9999999]###\-####;\(###\)\ ###\-####"/>
    <numFmt numFmtId="220" formatCode="#,##0_ ;\-#,##0\ "/>
    <numFmt numFmtId="221" formatCode="0000"/>
  </numFmts>
  <fonts count="147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 Cyr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Verdana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8"/>
      <name val="Arial Cyr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 Cyr"/>
      <family val="0"/>
    </font>
    <font>
      <b/>
      <sz val="10"/>
      <name val="Tahom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8"/>
      <name val="Arial Cyr"/>
      <family val="0"/>
    </font>
    <font>
      <b/>
      <sz val="10"/>
      <color indexed="10"/>
      <name val="Arial Cyr"/>
      <family val="0"/>
    </font>
    <font>
      <sz val="10"/>
      <color indexed="18"/>
      <name val="Tahoma"/>
      <family val="2"/>
    </font>
    <font>
      <sz val="10"/>
      <color indexed="18"/>
      <name val="Arial Cyr"/>
      <family val="0"/>
    </font>
    <font>
      <sz val="10"/>
      <color indexed="18"/>
      <name val="Verdana"/>
      <family val="2"/>
    </font>
    <font>
      <b/>
      <sz val="12"/>
      <color indexed="18"/>
      <name val="Arial Cyr"/>
      <family val="0"/>
    </font>
    <font>
      <sz val="10"/>
      <name val="Tahoma"/>
      <family val="2"/>
    </font>
    <font>
      <b/>
      <sz val="10"/>
      <color indexed="18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56"/>
      <name val="Tahoma"/>
      <family val="2"/>
    </font>
    <font>
      <sz val="10"/>
      <color indexed="22"/>
      <name val="Arial Cyr"/>
      <family val="0"/>
    </font>
    <font>
      <sz val="10"/>
      <color indexed="10"/>
      <name val="Tahoma"/>
      <family val="2"/>
    </font>
    <font>
      <sz val="10"/>
      <color indexed="22"/>
      <name val="Tahoma"/>
      <family val="2"/>
    </font>
    <font>
      <b/>
      <sz val="7"/>
      <name val="Tahoma"/>
      <family val="2"/>
    </font>
    <font>
      <b/>
      <sz val="11"/>
      <color indexed="18"/>
      <name val="Arial"/>
      <family val="2"/>
    </font>
    <font>
      <b/>
      <sz val="14"/>
      <name val="Arial Cyr"/>
      <family val="0"/>
    </font>
    <font>
      <b/>
      <sz val="10.5"/>
      <name val="Arial Cyr"/>
      <family val="0"/>
    </font>
    <font>
      <b/>
      <sz val="7.5"/>
      <name val="Tahoma"/>
      <family val="2"/>
    </font>
    <font>
      <b/>
      <sz val="12"/>
      <color indexed="10"/>
      <name val="Verdana"/>
      <family val="2"/>
    </font>
    <font>
      <b/>
      <u val="single"/>
      <sz val="12"/>
      <name val="Arial Cyr"/>
      <family val="0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u val="single"/>
      <sz val="10"/>
      <name val="Arial Cyr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8"/>
      <name val="Arial Cyr"/>
      <family val="2"/>
    </font>
    <font>
      <i/>
      <sz val="14"/>
      <color indexed="10"/>
      <name val="Arial"/>
      <family val="2"/>
    </font>
    <font>
      <b/>
      <sz val="14"/>
      <color indexed="10"/>
      <name val="Verdana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8"/>
      <name val="Tahoma"/>
      <family val="2"/>
    </font>
    <font>
      <b/>
      <sz val="16"/>
      <name val="Verdana"/>
      <family val="2"/>
    </font>
    <font>
      <b/>
      <sz val="16"/>
      <name val="Arial Cyr"/>
      <family val="2"/>
    </font>
    <font>
      <b/>
      <u val="single"/>
      <sz val="16"/>
      <color indexed="12"/>
      <name val="Arial Cyr"/>
      <family val="0"/>
    </font>
    <font>
      <b/>
      <sz val="14"/>
      <color indexed="9"/>
      <name val="Arial"/>
      <family val="2"/>
    </font>
    <font>
      <sz val="9"/>
      <name val="Verdana"/>
      <family val="2"/>
    </font>
    <font>
      <i/>
      <sz val="16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name val="Verdana"/>
      <family val="2"/>
    </font>
    <font>
      <u val="single"/>
      <sz val="12"/>
      <color indexed="12"/>
      <name val="Arial Cyr"/>
      <family val="0"/>
    </font>
    <font>
      <sz val="12"/>
      <name val="Arial Cyr"/>
      <family val="2"/>
    </font>
    <font>
      <b/>
      <sz val="18"/>
      <color indexed="9"/>
      <name val="Arial"/>
      <family val="2"/>
    </font>
    <font>
      <sz val="14"/>
      <color indexed="8"/>
      <name val="Arial"/>
      <family val="2"/>
    </font>
    <font>
      <sz val="14"/>
      <color indexed="8"/>
      <name val="Arial Cyr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Verdana"/>
      <family val="2"/>
    </font>
    <font>
      <sz val="11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9"/>
      <name val="Arial Cyr"/>
      <family val="0"/>
    </font>
    <font>
      <b/>
      <sz val="14"/>
      <color indexed="9"/>
      <name val="Arial Cyr"/>
      <family val="0"/>
    </font>
    <font>
      <b/>
      <sz val="9"/>
      <name val="Arial"/>
      <family val="2"/>
    </font>
    <font>
      <sz val="12"/>
      <color indexed="8"/>
      <name val="Arial"/>
      <family val="2"/>
    </font>
    <font>
      <b/>
      <sz val="12"/>
      <color indexed="18"/>
      <name val="Tahoma"/>
      <family val="2"/>
    </font>
    <font>
      <b/>
      <sz val="9"/>
      <name val="Tahoma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6"/>
      <name val="Arial Cyr"/>
      <family val="2"/>
    </font>
    <font>
      <b/>
      <sz val="26"/>
      <color indexed="9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ck">
        <color indexed="39"/>
      </left>
      <right/>
      <top/>
      <bottom/>
    </border>
    <border>
      <left/>
      <right style="thick">
        <color indexed="39"/>
      </right>
      <top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ck">
        <color indexed="39"/>
      </left>
      <right/>
      <top style="thin"/>
      <bottom/>
    </border>
    <border>
      <left/>
      <right style="thick">
        <color indexed="39"/>
      </right>
      <top style="thin"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 style="thick">
        <color indexed="39"/>
      </left>
      <right style="thin"/>
      <top style="thin"/>
      <bottom style="thin"/>
    </border>
    <border>
      <left style="thick">
        <color indexed="39"/>
      </left>
      <right style="thin"/>
      <top style="thin"/>
      <bottom/>
    </border>
    <border>
      <left style="thick">
        <color indexed="39"/>
      </left>
      <right style="thin"/>
      <top/>
      <bottom style="thin"/>
    </border>
    <border>
      <left/>
      <right style="thick">
        <color indexed="39"/>
      </right>
      <top style="thin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39"/>
      </left>
      <right/>
      <top style="medium"/>
      <bottom style="medium"/>
    </border>
    <border>
      <left/>
      <right style="thick">
        <color indexed="39"/>
      </right>
      <top style="medium"/>
      <bottom style="medium"/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39"/>
      </right>
      <top/>
      <bottom style="thin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39"/>
      </left>
      <right/>
      <top style="thick">
        <color indexed="39"/>
      </top>
      <bottom>
        <color indexed="63"/>
      </bottom>
    </border>
    <border>
      <left/>
      <right/>
      <top style="thick">
        <color indexed="39"/>
      </top>
      <bottom>
        <color indexed="63"/>
      </bottom>
    </border>
    <border>
      <left/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/>
      <top style="hair"/>
      <bottom style="hair"/>
    </border>
    <border>
      <left/>
      <right style="thick">
        <color indexed="39"/>
      </right>
      <top style="hair"/>
      <bottom style="hair"/>
    </border>
    <border>
      <left style="thick">
        <color indexed="39"/>
      </left>
      <right/>
      <top style="hair"/>
      <bottom style="thin"/>
    </border>
    <border>
      <left/>
      <right/>
      <top style="hair"/>
      <bottom style="thin"/>
    </border>
    <border>
      <left/>
      <right style="thick">
        <color indexed="39"/>
      </right>
      <top style="hair"/>
      <bottom style="thin"/>
    </border>
    <border>
      <left style="thick">
        <color indexed="39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>
        <color indexed="39"/>
      </right>
      <top style="hair"/>
      <bottom style="medium"/>
    </border>
    <border>
      <left style="thick">
        <color indexed="39"/>
      </left>
      <right/>
      <top/>
      <bottom style="hair"/>
    </border>
    <border>
      <left/>
      <right style="thick">
        <color indexed="39"/>
      </right>
      <top/>
      <bottom style="hair"/>
    </border>
    <border>
      <left style="medium"/>
      <right/>
      <top style="thin"/>
      <bottom/>
    </border>
    <border>
      <left style="thick">
        <color indexed="39"/>
      </left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>
        <color indexed="63"/>
      </top>
      <bottom/>
    </border>
    <border>
      <left style="thick">
        <color indexed="39"/>
      </left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/>
      <top style="hair"/>
      <bottom/>
    </border>
    <border>
      <left/>
      <right style="thick">
        <color indexed="39"/>
      </right>
      <top style="thin"/>
      <bottom style="medium"/>
    </border>
    <border>
      <left style="thick">
        <color indexed="39"/>
      </left>
      <right/>
      <top>
        <color indexed="63"/>
      </top>
      <bottom style="thin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 style="hair"/>
      <right style="hair"/>
      <top style="hair"/>
      <bottom style="medium"/>
    </border>
    <border>
      <left style="thin"/>
      <right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hair"/>
      <right/>
      <top/>
      <bottom/>
    </border>
    <border>
      <left style="thin"/>
      <right style="hair"/>
      <top style="hair"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medium"/>
      <top style="thin"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/>
      <top/>
      <bottom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1" applyNumberFormat="0" applyAlignment="0" applyProtection="0"/>
    <xf numFmtId="0" fontId="131" fillId="27" borderId="2" applyNumberFormat="0" applyAlignment="0" applyProtection="0"/>
    <xf numFmtId="0" fontId="132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6" applyNumberFormat="0" applyFill="0" applyAlignment="0" applyProtection="0"/>
    <xf numFmtId="0" fontId="137" fillId="28" borderId="7" applyNumberFormat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0" fillId="0" borderId="0" applyNumberFormat="0" applyFill="0" applyBorder="0" applyAlignment="0" applyProtection="0"/>
    <xf numFmtId="0" fontId="141" fillId="30" borderId="0" applyNumberFormat="0" applyBorder="0" applyAlignment="0" applyProtection="0"/>
    <xf numFmtId="0" fontId="1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45" fillId="32" borderId="0" applyNumberFormat="0" applyBorder="0" applyAlignment="0" applyProtection="0"/>
  </cellStyleXfs>
  <cellXfs count="2062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55" applyFont="1" applyFill="1" applyProtection="1">
      <alignment/>
      <protection/>
    </xf>
    <xf numFmtId="0" fontId="7" fillId="0" borderId="0" xfId="55" applyFont="1" applyFill="1" applyProtection="1">
      <alignment/>
      <protection/>
    </xf>
    <xf numFmtId="0" fontId="14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 horizontal="center"/>
      <protection/>
    </xf>
    <xf numFmtId="0" fontId="4" fillId="33" borderId="10" xfId="55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55" applyFont="1" applyFill="1" applyProtection="1">
      <alignment/>
      <protection/>
    </xf>
    <xf numFmtId="9" fontId="5" fillId="0" borderId="11" xfId="61" applyFont="1" applyFill="1" applyBorder="1" applyAlignment="1" applyProtection="1">
      <alignment horizontal="center"/>
      <protection/>
    </xf>
    <xf numFmtId="0" fontId="5" fillId="0" borderId="0" xfId="55" applyFont="1" applyFill="1" applyBorder="1" applyProtection="1">
      <alignment/>
      <protection/>
    </xf>
    <xf numFmtId="0" fontId="4" fillId="0" borderId="0" xfId="55" applyFont="1" applyFill="1" applyBorder="1" applyAlignment="1" applyProtection="1">
      <alignment horizontal="center"/>
      <protection/>
    </xf>
    <xf numFmtId="0" fontId="16" fillId="0" borderId="0" xfId="53" applyFont="1" applyBorder="1" applyAlignment="1">
      <alignment horizontal="left" vertical="center"/>
      <protection/>
    </xf>
    <xf numFmtId="0" fontId="16" fillId="0" borderId="0" xfId="53" applyFont="1" applyFill="1" applyBorder="1" applyAlignment="1">
      <alignment horizontal="left" vertical="center"/>
      <protection/>
    </xf>
    <xf numFmtId="0" fontId="5" fillId="0" borderId="12" xfId="55" applyFont="1" applyFill="1" applyBorder="1" applyProtection="1">
      <alignment/>
      <protection/>
    </xf>
    <xf numFmtId="0" fontId="5" fillId="0" borderId="12" xfId="55" applyFont="1" applyFill="1" applyBorder="1" applyAlignment="1" applyProtection="1">
      <alignment horizontal="center"/>
      <protection/>
    </xf>
    <xf numFmtId="0" fontId="5" fillId="0" borderId="13" xfId="55" applyFont="1" applyFill="1" applyBorder="1" applyAlignment="1" applyProtection="1">
      <alignment horizontal="center"/>
      <protection/>
    </xf>
    <xf numFmtId="3" fontId="5" fillId="0" borderId="0" xfId="55" applyNumberFormat="1" applyFont="1" applyFill="1" applyBorder="1" applyProtection="1">
      <alignment/>
      <protection locked="0"/>
    </xf>
    <xf numFmtId="0" fontId="5" fillId="0" borderId="14" xfId="55" applyFont="1" applyFill="1" applyBorder="1" applyProtection="1">
      <alignment/>
      <protection/>
    </xf>
    <xf numFmtId="0" fontId="4" fillId="34" borderId="12" xfId="55" applyFont="1" applyFill="1" applyBorder="1" applyAlignment="1" applyProtection="1">
      <alignment horizontal="center" vertical="center" wrapText="1"/>
      <protection/>
    </xf>
    <xf numFmtId="14" fontId="4" fillId="34" borderId="12" xfId="55" applyNumberFormat="1" applyFont="1" applyFill="1" applyBorder="1" applyAlignment="1" applyProtection="1">
      <alignment horizontal="center" vertical="center" wrapText="1"/>
      <protection/>
    </xf>
    <xf numFmtId="3" fontId="5" fillId="0" borderId="14" xfId="55" applyNumberFormat="1" applyFont="1" applyFill="1" applyBorder="1" applyAlignment="1" applyProtection="1">
      <alignment horizontal="center"/>
      <protection locked="0"/>
    </xf>
    <xf numFmtId="3" fontId="5" fillId="0" borderId="12" xfId="55" applyNumberFormat="1" applyFont="1" applyFill="1" applyBorder="1" applyAlignment="1" applyProtection="1">
      <alignment horizontal="center"/>
      <protection locked="0"/>
    </xf>
    <xf numFmtId="3" fontId="5" fillId="0" borderId="12" xfId="55" applyNumberFormat="1" applyFont="1" applyFill="1" applyBorder="1" applyProtection="1">
      <alignment/>
      <protection/>
    </xf>
    <xf numFmtId="3" fontId="5" fillId="0" borderId="14" xfId="55" applyNumberFormat="1" applyFont="1" applyFill="1" applyBorder="1" applyAlignment="1" applyProtection="1">
      <alignment horizontal="center" vertical="center" wrapText="1"/>
      <protection/>
    </xf>
    <xf numFmtId="3" fontId="5" fillId="0" borderId="12" xfId="55" applyNumberFormat="1" applyFont="1" applyFill="1" applyBorder="1" applyAlignment="1" applyProtection="1">
      <alignment horizontal="center" vertical="center" wrapText="1"/>
      <protection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9" fontId="5" fillId="0" borderId="16" xfId="61" applyFont="1" applyFill="1" applyBorder="1" applyAlignment="1" applyProtection="1">
      <alignment horizontal="center"/>
      <protection/>
    </xf>
    <xf numFmtId="9" fontId="5" fillId="0" borderId="12" xfId="61" applyFont="1" applyFill="1" applyBorder="1" applyAlignment="1" applyProtection="1">
      <alignment horizontal="center"/>
      <protection/>
    </xf>
    <xf numFmtId="0" fontId="22" fillId="35" borderId="12" xfId="0" applyFont="1" applyFill="1" applyBorder="1" applyAlignment="1">
      <alignment horizontal="center" vertical="center" wrapText="1"/>
    </xf>
    <xf numFmtId="10" fontId="22" fillId="35" borderId="12" xfId="0" applyNumberFormat="1" applyFont="1" applyFill="1" applyBorder="1" applyAlignment="1">
      <alignment horizontal="center" vertical="center" wrapText="1"/>
    </xf>
    <xf numFmtId="164" fontId="22" fillId="35" borderId="12" xfId="64" applyFont="1" applyFill="1" applyBorder="1" applyAlignment="1">
      <alignment horizontal="center" vertical="center" wrapText="1"/>
    </xf>
    <xf numFmtId="174" fontId="22" fillId="35" borderId="12" xfId="64" applyNumberFormat="1" applyFont="1" applyFill="1" applyBorder="1" applyAlignment="1">
      <alignment vertical="center" wrapText="1"/>
    </xf>
    <xf numFmtId="9" fontId="22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37" borderId="12" xfId="0" applyFill="1" applyBorder="1" applyAlignment="1">
      <alignment vertical="center"/>
    </xf>
    <xf numFmtId="0" fontId="0" fillId="38" borderId="12" xfId="0" applyFont="1" applyFill="1" applyBorder="1" applyAlignment="1">
      <alignment vertical="center"/>
    </xf>
    <xf numFmtId="0" fontId="0" fillId="35" borderId="12" xfId="0" applyFill="1" applyBorder="1" applyAlignment="1">
      <alignment horizontal="right" vertical="center"/>
    </xf>
    <xf numFmtId="0" fontId="0" fillId="35" borderId="12" xfId="0" applyFont="1" applyFill="1" applyBorder="1" applyAlignment="1">
      <alignment vertical="center" wrapText="1"/>
    </xf>
    <xf numFmtId="14" fontId="22" fillId="35" borderId="12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wrapText="1"/>
    </xf>
    <xf numFmtId="0" fontId="22" fillId="35" borderId="12" xfId="0" applyFont="1" applyFill="1" applyBorder="1" applyAlignment="1">
      <alignment horizontal="center" wrapText="1"/>
    </xf>
    <xf numFmtId="4" fontId="22" fillId="35" borderId="12" xfId="0" applyNumberFormat="1" applyFont="1" applyFill="1" applyBorder="1" applyAlignment="1">
      <alignment horizontal="center" vertical="center" wrapText="1"/>
    </xf>
    <xf numFmtId="2" fontId="22" fillId="35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3" fontId="5" fillId="0" borderId="0" xfId="55" applyNumberFormat="1" applyFont="1" applyFill="1" applyProtection="1">
      <alignment/>
      <protection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164" fontId="0" fillId="0" borderId="12" xfId="64" applyBorder="1" applyAlignment="1">
      <alignment horizontal="left" vertical="center"/>
    </xf>
    <xf numFmtId="164" fontId="0" fillId="0" borderId="12" xfId="64" applyBorder="1" applyAlignment="1">
      <alignment/>
    </xf>
    <xf numFmtId="9" fontId="0" fillId="0" borderId="12" xfId="61" applyBorder="1" applyAlignment="1">
      <alignment/>
    </xf>
    <xf numFmtId="164" fontId="0" fillId="39" borderId="17" xfId="64" applyFont="1" applyFill="1" applyBorder="1" applyAlignment="1">
      <alignment wrapText="1"/>
    </xf>
    <xf numFmtId="9" fontId="0" fillId="39" borderId="18" xfId="61" applyFont="1" applyFill="1" applyBorder="1" applyAlignment="1">
      <alignment wrapText="1"/>
    </xf>
    <xf numFmtId="0" fontId="0" fillId="39" borderId="17" xfId="0" applyNumberFormat="1" applyFill="1" applyBorder="1" applyAlignment="1">
      <alignment wrapText="1"/>
    </xf>
    <xf numFmtId="10" fontId="0" fillId="39" borderId="17" xfId="61" applyNumberFormat="1" applyFont="1" applyFill="1" applyBorder="1" applyAlignment="1">
      <alignment wrapText="1"/>
    </xf>
    <xf numFmtId="2" fontId="0" fillId="0" borderId="12" xfId="0" applyNumberFormat="1" applyBorder="1" applyAlignment="1">
      <alignment/>
    </xf>
    <xf numFmtId="10" fontId="0" fillId="0" borderId="12" xfId="61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8" borderId="0" xfId="0" applyFill="1" applyBorder="1" applyAlignment="1">
      <alignment/>
    </xf>
    <xf numFmtId="0" fontId="5" fillId="0" borderId="12" xfId="55" applyFont="1" applyFill="1" applyBorder="1" applyAlignment="1" applyProtection="1">
      <alignment horizontal="center"/>
      <protection locked="0"/>
    </xf>
    <xf numFmtId="0" fontId="5" fillId="0" borderId="12" xfId="55" applyNumberFormat="1" applyFont="1" applyFill="1" applyBorder="1" applyAlignment="1" applyProtection="1">
      <alignment horizontal="center"/>
      <protection/>
    </xf>
    <xf numFmtId="172" fontId="5" fillId="0" borderId="12" xfId="55" applyNumberFormat="1" applyFont="1" applyFill="1" applyBorder="1" applyAlignment="1" applyProtection="1">
      <alignment horizontal="center"/>
      <protection/>
    </xf>
    <xf numFmtId="0" fontId="5" fillId="0" borderId="14" xfId="55" applyFont="1" applyFill="1" applyBorder="1" applyAlignment="1" applyProtection="1">
      <alignment horizontal="center"/>
      <protection/>
    </xf>
    <xf numFmtId="0" fontId="4" fillId="33" borderId="28" xfId="55" applyFont="1" applyFill="1" applyBorder="1" applyAlignment="1" applyProtection="1">
      <alignment horizontal="center" vertical="center" wrapText="1"/>
      <protection/>
    </xf>
    <xf numFmtId="0" fontId="4" fillId="33" borderId="29" xfId="55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17" fillId="0" borderId="30" xfId="0" applyNumberFormat="1" applyFont="1" applyFill="1" applyBorder="1" applyAlignment="1">
      <alignment horizontal="center" vertical="center" wrapText="1"/>
    </xf>
    <xf numFmtId="2" fontId="17" fillId="0" borderId="31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32" fillId="41" borderId="30" xfId="0" applyFont="1" applyFill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61" applyAlignment="1">
      <alignment horizontal="center"/>
    </xf>
    <xf numFmtId="0" fontId="0" fillId="0" borderId="0" xfId="0" applyFill="1" applyAlignment="1">
      <alignment/>
    </xf>
    <xf numFmtId="8" fontId="0" fillId="0" borderId="0" xfId="0" applyNumberFormat="1" applyAlignment="1">
      <alignment/>
    </xf>
    <xf numFmtId="0" fontId="40" fillId="42" borderId="0" xfId="0" applyFont="1" applyFill="1" applyAlignment="1">
      <alignment/>
    </xf>
    <xf numFmtId="8" fontId="42" fillId="42" borderId="0" xfId="0" applyNumberFormat="1" applyFont="1" applyFill="1" applyBorder="1" applyAlignment="1">
      <alignment horizontal="center" vertical="center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42" borderId="0" xfId="0" applyFill="1" applyAlignment="1">
      <alignment/>
    </xf>
    <xf numFmtId="0" fontId="0" fillId="42" borderId="0" xfId="54" applyFill="1">
      <alignment/>
      <protection/>
    </xf>
    <xf numFmtId="0" fontId="46" fillId="42" borderId="0" xfId="54" applyFont="1" applyFill="1" applyBorder="1" applyAlignment="1">
      <alignment horizontal="left"/>
      <protection/>
    </xf>
    <xf numFmtId="0" fontId="0" fillId="42" borderId="0" xfId="54" applyFill="1" applyBorder="1" applyAlignment="1">
      <alignment horizontal="center"/>
      <protection/>
    </xf>
    <xf numFmtId="0" fontId="46" fillId="40" borderId="0" xfId="54" applyFont="1" applyFill="1" applyBorder="1" applyAlignment="1">
      <alignment horizontal="left"/>
      <protection/>
    </xf>
    <xf numFmtId="0" fontId="0" fillId="40" borderId="0" xfId="54" applyFill="1" applyBorder="1" applyAlignment="1">
      <alignment horizontal="center"/>
      <protection/>
    </xf>
    <xf numFmtId="0" fontId="0" fillId="40" borderId="0" xfId="54" applyFill="1">
      <alignment/>
      <protection/>
    </xf>
    <xf numFmtId="0" fontId="2" fillId="0" borderId="0" xfId="54" applyFont="1" applyBorder="1" applyProtection="1">
      <alignment/>
      <protection locked="0"/>
    </xf>
    <xf numFmtId="3" fontId="5" fillId="0" borderId="12" xfId="55" applyNumberFormat="1" applyFont="1" applyFill="1" applyBorder="1" applyAlignment="1" applyProtection="1">
      <alignment horizontal="right" vertical="center" wrapText="1"/>
      <protection/>
    </xf>
    <xf numFmtId="0" fontId="48" fillId="0" borderId="0" xfId="53" applyFont="1" applyBorder="1" applyAlignment="1">
      <alignment horizontal="left" vertical="center" wrapText="1"/>
      <protection/>
    </xf>
    <xf numFmtId="0" fontId="28" fillId="0" borderId="0" xfId="42" applyAlignment="1" applyProtection="1">
      <alignment/>
      <protection/>
    </xf>
    <xf numFmtId="0" fontId="0" fillId="0" borderId="0" xfId="0" applyNumberFormat="1" applyAlignment="1">
      <alignment horizontal="center"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1" fontId="0" fillId="0" borderId="0" xfId="0" applyNumberFormat="1" applyAlignment="1">
      <alignment/>
    </xf>
    <xf numFmtId="0" fontId="25" fillId="42" borderId="0" xfId="0" applyFont="1" applyFill="1" applyBorder="1" applyAlignment="1">
      <alignment horizontal="center" vertical="center" wrapText="1"/>
    </xf>
    <xf numFmtId="0" fontId="16" fillId="42" borderId="0" xfId="0" applyFont="1" applyFill="1" applyBorder="1" applyAlignment="1">
      <alignment horizontal="center" vertical="center" wrapText="1"/>
    </xf>
    <xf numFmtId="2" fontId="17" fillId="42" borderId="0" xfId="0" applyNumberFormat="1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/>
    </xf>
    <xf numFmtId="0" fontId="16" fillId="42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 applyProtection="1">
      <alignment horizontal="center"/>
      <protection/>
    </xf>
    <xf numFmtId="0" fontId="16" fillId="42" borderId="0" xfId="0" applyFont="1" applyFill="1" applyBorder="1" applyAlignment="1" applyProtection="1">
      <alignment horizontal="center" vertical="center"/>
      <protection/>
    </xf>
    <xf numFmtId="0" fontId="16" fillId="42" borderId="0" xfId="53" applyFont="1" applyFill="1" applyBorder="1" applyAlignment="1">
      <alignment horizontal="center" vertical="center" wrapText="1"/>
      <protection/>
    </xf>
    <xf numFmtId="0" fontId="16" fillId="42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23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0" fillId="46" borderId="0" xfId="0" applyNumberFormat="1" applyFill="1" applyAlignment="1">
      <alignment/>
    </xf>
    <xf numFmtId="0" fontId="0" fillId="46" borderId="0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47" borderId="0" xfId="0" applyNumberFormat="1" applyFill="1" applyAlignment="1">
      <alignment/>
    </xf>
    <xf numFmtId="0" fontId="0" fillId="42" borderId="0" xfId="0" applyNumberFormat="1" applyFill="1" applyAlignment="1">
      <alignment/>
    </xf>
    <xf numFmtId="0" fontId="0" fillId="42" borderId="23" xfId="0" applyNumberFormat="1" applyFill="1" applyBorder="1" applyAlignment="1">
      <alignment/>
    </xf>
    <xf numFmtId="0" fontId="0" fillId="42" borderId="27" xfId="0" applyNumberFormat="1" applyFill="1" applyBorder="1" applyAlignment="1">
      <alignment/>
    </xf>
    <xf numFmtId="14" fontId="0" fillId="0" borderId="26" xfId="0" applyNumberFormat="1" applyBorder="1" applyAlignment="1">
      <alignment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>
      <alignment/>
    </xf>
    <xf numFmtId="0" fontId="0" fillId="0" borderId="36" xfId="0" applyNumberFormat="1" applyBorder="1" applyAlignment="1">
      <alignment/>
    </xf>
    <xf numFmtId="0" fontId="0" fillId="42" borderId="0" xfId="0" applyNumberFormat="1" applyFill="1" applyBorder="1" applyAlignment="1">
      <alignment/>
    </xf>
    <xf numFmtId="0" fontId="0" fillId="42" borderId="12" xfId="0" applyNumberFormat="1" applyFill="1" applyBorder="1" applyAlignment="1">
      <alignment/>
    </xf>
    <xf numFmtId="0" fontId="0" fillId="42" borderId="25" xfId="0" applyNumberFormat="1" applyFill="1" applyBorder="1" applyAlignment="1">
      <alignment/>
    </xf>
    <xf numFmtId="0" fontId="0" fillId="42" borderId="26" xfId="0" applyNumberFormat="1" applyFill="1" applyBorder="1" applyAlignment="1">
      <alignment/>
    </xf>
    <xf numFmtId="0" fontId="0" fillId="42" borderId="12" xfId="0" applyNumberFormat="1" applyFill="1" applyBorder="1" applyAlignment="1">
      <alignment/>
    </xf>
    <xf numFmtId="0" fontId="0" fillId="42" borderId="23" xfId="0" applyNumberFormat="1" applyFill="1" applyBorder="1" applyAlignment="1">
      <alignment horizontal="center"/>
    </xf>
    <xf numFmtId="0" fontId="0" fillId="42" borderId="0" xfId="0" applyNumberFormat="1" applyFill="1" applyBorder="1" applyAlignment="1">
      <alignment horizontal="center"/>
    </xf>
    <xf numFmtId="0" fontId="0" fillId="42" borderId="22" xfId="0" applyNumberFormat="1" applyFill="1" applyBorder="1" applyAlignment="1">
      <alignment horizontal="center"/>
    </xf>
    <xf numFmtId="14" fontId="0" fillId="0" borderId="26" xfId="0" applyNumberFormat="1" applyBorder="1" applyAlignment="1">
      <alignment horizontal="center"/>
    </xf>
    <xf numFmtId="14" fontId="7" fillId="42" borderId="35" xfId="53" applyNumberFormat="1" applyFont="1" applyFill="1" applyBorder="1" applyAlignment="1" applyProtection="1">
      <alignment horizontal="center" vertical="center"/>
      <protection locked="0"/>
    </xf>
    <xf numFmtId="0" fontId="5" fillId="0" borderId="37" xfId="55" applyFont="1" applyFill="1" applyBorder="1" applyAlignment="1" applyProtection="1">
      <alignment horizontal="center"/>
      <protection/>
    </xf>
    <xf numFmtId="0" fontId="5" fillId="0" borderId="38" xfId="55" applyFont="1" applyFill="1" applyBorder="1" applyAlignment="1" applyProtection="1">
      <alignment horizontal="center"/>
      <protection/>
    </xf>
    <xf numFmtId="0" fontId="5" fillId="0" borderId="38" xfId="55" applyFont="1" applyFill="1" applyBorder="1" applyProtection="1">
      <alignment/>
      <protection/>
    </xf>
    <xf numFmtId="3" fontId="5" fillId="0" borderId="38" xfId="55" applyNumberFormat="1" applyFont="1" applyFill="1" applyBorder="1" applyAlignment="1" applyProtection="1">
      <alignment horizontal="center"/>
      <protection/>
    </xf>
    <xf numFmtId="3" fontId="5" fillId="0" borderId="39" xfId="61" applyNumberFormat="1" applyFont="1" applyFill="1" applyBorder="1" applyAlignment="1" applyProtection="1">
      <alignment horizontal="center"/>
      <protection/>
    </xf>
    <xf numFmtId="0" fontId="5" fillId="0" borderId="40" xfId="55" applyFont="1" applyFill="1" applyBorder="1" applyProtection="1">
      <alignment/>
      <protection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30" fillId="38" borderId="0" xfId="0" applyFont="1" applyFill="1" applyAlignment="1">
      <alignment horizontal="center" vertical="center" wrapText="1"/>
    </xf>
    <xf numFmtId="0" fontId="64" fillId="38" borderId="27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14" fontId="64" fillId="0" borderId="27" xfId="0" applyNumberFormat="1" applyFont="1" applyBorder="1" applyAlignment="1">
      <alignment horizontal="center" vertical="center" wrapText="1"/>
    </xf>
    <xf numFmtId="0" fontId="7" fillId="0" borderId="45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46" xfId="53" applyFont="1" applyFill="1" applyBorder="1" applyAlignment="1">
      <alignment horizontal="left" vertical="center"/>
      <protection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47" xfId="53" applyFont="1" applyFill="1" applyBorder="1" applyAlignment="1">
      <alignment horizontal="left" vertical="center" wrapText="1"/>
      <protection/>
    </xf>
    <xf numFmtId="0" fontId="7" fillId="0" borderId="48" xfId="53" applyFont="1" applyFill="1" applyBorder="1" applyAlignment="1">
      <alignment horizontal="left" vertical="center"/>
      <protection/>
    </xf>
    <xf numFmtId="0" fontId="7" fillId="0" borderId="49" xfId="53" applyFont="1" applyFill="1" applyBorder="1" applyAlignment="1">
      <alignment horizontal="left" vertical="center"/>
      <protection/>
    </xf>
    <xf numFmtId="0" fontId="7" fillId="0" borderId="50" xfId="53" applyFont="1" applyFill="1" applyBorder="1" applyAlignment="1">
      <alignment horizontal="left" vertical="center" wrapText="1"/>
      <protection/>
    </xf>
    <xf numFmtId="0" fontId="7" fillId="0" borderId="51" xfId="53" applyFont="1" applyFill="1" applyBorder="1" applyAlignment="1">
      <alignment horizontal="left" vertical="center"/>
      <protection/>
    </xf>
    <xf numFmtId="0" fontId="7" fillId="0" borderId="52" xfId="53" applyFont="1" applyFill="1" applyBorder="1" applyAlignment="1">
      <alignment horizontal="left" vertical="center"/>
      <protection/>
    </xf>
    <xf numFmtId="14" fontId="9" fillId="42" borderId="35" xfId="53" applyNumberFormat="1" applyFont="1" applyFill="1" applyBorder="1" applyAlignment="1" applyProtection="1">
      <alignment horizontal="center" vertical="center"/>
      <protection locked="0"/>
    </xf>
    <xf numFmtId="0" fontId="7" fillId="0" borderId="0" xfId="53" applyFont="1" applyBorder="1" applyAlignment="1">
      <alignment horizontal="left" vertical="center"/>
      <protection/>
    </xf>
    <xf numFmtId="0" fontId="51" fillId="0" borderId="0" xfId="53" applyFont="1" applyBorder="1" applyAlignment="1">
      <alignment horizontal="left" vertical="center"/>
      <protection/>
    </xf>
    <xf numFmtId="0" fontId="51" fillId="0" borderId="0" xfId="53" applyFont="1" applyFill="1" applyBorder="1" applyAlignment="1">
      <alignment horizontal="left" vertical="center"/>
      <protection/>
    </xf>
    <xf numFmtId="170" fontId="71" fillId="0" borderId="0" xfId="53" applyNumberFormat="1" applyFont="1" applyFill="1" applyBorder="1" applyAlignment="1">
      <alignment horizontal="center" vertical="center"/>
      <protection/>
    </xf>
    <xf numFmtId="0" fontId="51" fillId="0" borderId="53" xfId="53" applyFont="1" applyBorder="1" applyAlignment="1">
      <alignment horizontal="left" vertical="center"/>
      <protection/>
    </xf>
    <xf numFmtId="0" fontId="7" fillId="0" borderId="54" xfId="53" applyFont="1" applyFill="1" applyBorder="1" applyAlignment="1">
      <alignment horizontal="left" vertical="center" wrapText="1"/>
      <protection/>
    </xf>
    <xf numFmtId="0" fontId="7" fillId="0" borderId="55" xfId="53" applyFont="1" applyFill="1" applyBorder="1" applyAlignment="1">
      <alignment horizontal="left" vertical="center"/>
      <protection/>
    </xf>
    <xf numFmtId="0" fontId="7" fillId="0" borderId="56" xfId="53" applyFont="1" applyFill="1" applyBorder="1" applyAlignment="1">
      <alignment horizontal="left" vertical="center"/>
      <protection/>
    </xf>
    <xf numFmtId="0" fontId="52" fillId="0" borderId="0" xfId="0" applyFont="1" applyBorder="1" applyAlignment="1">
      <alignment horizontal="left" vertical="center"/>
    </xf>
    <xf numFmtId="0" fontId="7" fillId="0" borderId="57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58" xfId="53" applyFont="1" applyFill="1" applyBorder="1" applyAlignment="1">
      <alignment vertical="center" wrapText="1"/>
      <protection/>
    </xf>
    <xf numFmtId="0" fontId="51" fillId="0" borderId="57" xfId="53" applyFont="1" applyBorder="1" applyAlignment="1">
      <alignment vertical="center" wrapText="1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57" xfId="53" applyFont="1" applyFill="1" applyBorder="1" applyAlignment="1">
      <alignment horizontal="center" vertical="center"/>
      <protection/>
    </xf>
    <xf numFmtId="0" fontId="7" fillId="0" borderId="58" xfId="53" applyFont="1" applyFill="1" applyBorder="1" applyAlignment="1">
      <alignment horizontal="center" vertical="center"/>
      <protection/>
    </xf>
    <xf numFmtId="0" fontId="51" fillId="0" borderId="0" xfId="53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51" fillId="0" borderId="58" xfId="53" applyFont="1" applyBorder="1" applyAlignment="1">
      <alignment horizontal="center" vertical="center"/>
      <protection/>
    </xf>
    <xf numFmtId="0" fontId="51" fillId="0" borderId="0" xfId="0" applyFont="1" applyBorder="1" applyAlignment="1">
      <alignment horizontal="left" vertical="center"/>
    </xf>
    <xf numFmtId="0" fontId="51" fillId="0" borderId="57" xfId="53" applyFont="1" applyBorder="1" applyAlignment="1">
      <alignment horizontal="left" vertical="center" wrapText="1"/>
      <protection/>
    </xf>
    <xf numFmtId="0" fontId="51" fillId="0" borderId="0" xfId="53" applyFont="1" applyBorder="1" applyAlignment="1">
      <alignment horizontal="left" vertical="center" wrapText="1"/>
      <protection/>
    </xf>
    <xf numFmtId="0" fontId="51" fillId="0" borderId="58" xfId="53" applyFont="1" applyBorder="1" applyAlignment="1">
      <alignment horizontal="left" vertical="center"/>
      <protection/>
    </xf>
    <xf numFmtId="0" fontId="51" fillId="0" borderId="26" xfId="53" applyFont="1" applyBorder="1" applyAlignment="1">
      <alignment horizontal="left" vertical="center"/>
      <protection/>
    </xf>
    <xf numFmtId="0" fontId="7" fillId="34" borderId="12" xfId="53" applyFont="1" applyFill="1" applyBorder="1" applyAlignment="1">
      <alignment horizontal="center" vertical="center" wrapText="1"/>
      <protection/>
    </xf>
    <xf numFmtId="0" fontId="51" fillId="0" borderId="59" xfId="53" applyFont="1" applyBorder="1" applyAlignment="1">
      <alignment horizontal="left" vertical="center"/>
      <protection/>
    </xf>
    <xf numFmtId="0" fontId="51" fillId="0" borderId="30" xfId="53" applyFont="1" applyBorder="1" applyAlignment="1">
      <alignment horizontal="left" vertical="center"/>
      <protection/>
    </xf>
    <xf numFmtId="0" fontId="51" fillId="0" borderId="60" xfId="53" applyFont="1" applyBorder="1" applyAlignment="1">
      <alignment horizontal="left" vertical="center"/>
      <protection/>
    </xf>
    <xf numFmtId="0" fontId="51" fillId="0" borderId="0" xfId="0" applyFont="1" applyFill="1" applyBorder="1" applyAlignment="1">
      <alignment horizontal="left" vertical="center"/>
    </xf>
    <xf numFmtId="0" fontId="51" fillId="0" borderId="59" xfId="53" applyFont="1" applyFill="1" applyBorder="1" applyAlignment="1">
      <alignment horizontal="left" vertical="center"/>
      <protection/>
    </xf>
    <xf numFmtId="0" fontId="51" fillId="0" borderId="30" xfId="53" applyFont="1" applyFill="1" applyBorder="1" applyAlignment="1">
      <alignment horizontal="left" vertical="center"/>
      <protection/>
    </xf>
    <xf numFmtId="0" fontId="7" fillId="34" borderId="13" xfId="53" applyFont="1" applyFill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51" fillId="0" borderId="0" xfId="53" applyFont="1" applyBorder="1" applyAlignment="1">
      <alignment vertical="center" wrapText="1"/>
      <protection/>
    </xf>
    <xf numFmtId="0" fontId="51" fillId="0" borderId="0" xfId="53" applyFont="1" applyFill="1" applyBorder="1" applyAlignment="1">
      <alignment vertical="center" wrapText="1"/>
      <protection/>
    </xf>
    <xf numFmtId="0" fontId="74" fillId="0" borderId="0" xfId="53" applyFont="1" applyBorder="1" applyAlignment="1">
      <alignment horizontal="left" vertical="center" wrapText="1"/>
      <protection/>
    </xf>
    <xf numFmtId="0" fontId="7" fillId="0" borderId="12" xfId="55" applyFont="1" applyFill="1" applyBorder="1" applyAlignment="1" applyProtection="1">
      <alignment horizontal="center"/>
      <protection/>
    </xf>
    <xf numFmtId="0" fontId="7" fillId="34" borderId="35" xfId="53" applyFont="1" applyFill="1" applyBorder="1" applyAlignment="1">
      <alignment horizontal="center" vertical="center" wrapText="1"/>
      <protection/>
    </xf>
    <xf numFmtId="0" fontId="7" fillId="34" borderId="18" xfId="53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 applyProtection="1">
      <alignment horizontal="center"/>
      <protection/>
    </xf>
    <xf numFmtId="0" fontId="7" fillId="34" borderId="51" xfId="53" applyFont="1" applyFill="1" applyBorder="1" applyAlignment="1">
      <alignment horizontal="center" vertical="center" wrapText="1"/>
      <protection/>
    </xf>
    <xf numFmtId="0" fontId="7" fillId="0" borderId="51" xfId="55" applyFont="1" applyFill="1" applyBorder="1" applyAlignment="1" applyProtection="1">
      <alignment horizontal="center"/>
      <protection locked="0"/>
    </xf>
    <xf numFmtId="0" fontId="7" fillId="0" borderId="61" xfId="55" applyFont="1" applyFill="1" applyBorder="1" applyAlignment="1" applyProtection="1">
      <alignment horizontal="center"/>
      <protection/>
    </xf>
    <xf numFmtId="0" fontId="71" fillId="34" borderId="51" xfId="53" applyFont="1" applyFill="1" applyBorder="1" applyAlignment="1">
      <alignment horizontal="center" vertical="center" wrapText="1"/>
      <protection/>
    </xf>
    <xf numFmtId="3" fontId="71" fillId="0" borderId="51" xfId="53" applyNumberFormat="1" applyFont="1" applyFill="1" applyBorder="1" applyAlignment="1">
      <alignment horizontal="center" vertical="center" wrapText="1"/>
      <protection/>
    </xf>
    <xf numFmtId="3" fontId="71" fillId="0" borderId="62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wrapText="1"/>
      <protection/>
    </xf>
    <xf numFmtId="0" fontId="7" fillId="0" borderId="0" xfId="53" applyFont="1">
      <alignment/>
      <protection/>
    </xf>
    <xf numFmtId="0" fontId="7" fillId="0" borderId="0" xfId="53" applyFont="1" applyBorder="1" applyAlignment="1">
      <alignment horizontal="left" vertical="center" wrapText="1"/>
      <protection/>
    </xf>
    <xf numFmtId="0" fontId="51" fillId="42" borderId="0" xfId="0" applyFont="1" applyFill="1" applyAlignment="1">
      <alignment/>
    </xf>
    <xf numFmtId="0" fontId="8" fillId="0" borderId="0" xfId="53" applyFont="1">
      <alignment/>
      <protection/>
    </xf>
    <xf numFmtId="165" fontId="52" fillId="0" borderId="53" xfId="53" applyNumberFormat="1" applyFont="1" applyBorder="1" applyAlignment="1">
      <alignment vertical="center"/>
      <protection/>
    </xf>
    <xf numFmtId="165" fontId="52" fillId="0" borderId="59" xfId="53" applyNumberFormat="1" applyFont="1" applyBorder="1" applyAlignment="1">
      <alignment vertical="center"/>
      <protection/>
    </xf>
    <xf numFmtId="0" fontId="78" fillId="0" borderId="0" xfId="53" applyFont="1" applyBorder="1" applyAlignment="1">
      <alignment vertical="top"/>
      <protection/>
    </xf>
    <xf numFmtId="0" fontId="71" fillId="48" borderId="45" xfId="53" applyFont="1" applyFill="1" applyBorder="1" applyAlignment="1">
      <alignment horizontal="center" vertical="center"/>
      <protection/>
    </xf>
    <xf numFmtId="0" fontId="71" fillId="48" borderId="0" xfId="53" applyFont="1" applyFill="1" applyBorder="1" applyAlignment="1">
      <alignment horizontal="center" vertical="center"/>
      <protection/>
    </xf>
    <xf numFmtId="0" fontId="71" fillId="48" borderId="18" xfId="53" applyFont="1" applyFill="1" applyBorder="1" applyAlignment="1">
      <alignment horizontal="center" vertical="center"/>
      <protection/>
    </xf>
    <xf numFmtId="0" fontId="71" fillId="48" borderId="63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64" xfId="0" applyBorder="1" applyAlignment="1">
      <alignment horizontal="center"/>
    </xf>
    <xf numFmtId="0" fontId="7" fillId="48" borderId="65" xfId="55" applyFont="1" applyFill="1" applyBorder="1" applyAlignment="1" applyProtection="1">
      <alignment horizontal="center" vertical="center" wrapText="1"/>
      <protection/>
    </xf>
    <xf numFmtId="0" fontId="7" fillId="48" borderId="65" xfId="55" applyFont="1" applyFill="1" applyBorder="1" applyAlignment="1" applyProtection="1">
      <alignment horizontal="center"/>
      <protection/>
    </xf>
    <xf numFmtId="0" fontId="7" fillId="48" borderId="66" xfId="55" applyFont="1" applyFill="1" applyBorder="1" applyAlignment="1" applyProtection="1">
      <alignment horizontal="center"/>
      <protection/>
    </xf>
    <xf numFmtId="0" fontId="7" fillId="48" borderId="12" xfId="53" applyFont="1" applyFill="1" applyBorder="1" applyAlignment="1">
      <alignment horizontal="center" vertical="center" wrapText="1"/>
      <protection/>
    </xf>
    <xf numFmtId="0" fontId="7" fillId="48" borderId="67" xfId="55" applyFont="1" applyFill="1" applyBorder="1" applyAlignment="1" applyProtection="1">
      <alignment horizontal="center"/>
      <protection/>
    </xf>
    <xf numFmtId="0" fontId="7" fillId="48" borderId="13" xfId="55" applyFont="1" applyFill="1" applyBorder="1" applyAlignment="1" applyProtection="1">
      <alignment horizontal="center" vertical="center" wrapText="1"/>
      <protection/>
    </xf>
    <xf numFmtId="0" fontId="51" fillId="42" borderId="0" xfId="53" applyFont="1" applyFill="1" applyBorder="1" applyAlignment="1">
      <alignment horizontal="left" vertical="center"/>
      <protection/>
    </xf>
    <xf numFmtId="0" fontId="7" fillId="48" borderId="18" xfId="53" applyFont="1" applyFill="1" applyBorder="1" applyAlignment="1">
      <alignment vertical="center" wrapText="1"/>
      <protection/>
    </xf>
    <xf numFmtId="0" fontId="7" fillId="48" borderId="68" xfId="53" applyFont="1" applyFill="1" applyBorder="1" applyAlignment="1">
      <alignment vertical="center" wrapText="1"/>
      <protection/>
    </xf>
    <xf numFmtId="0" fontId="77" fillId="48" borderId="69" xfId="0" applyFont="1" applyFill="1" applyBorder="1" applyAlignment="1">
      <alignment vertical="top" wrapText="1"/>
    </xf>
    <xf numFmtId="0" fontId="77" fillId="48" borderId="42" xfId="0" applyFont="1" applyFill="1" applyBorder="1" applyAlignment="1">
      <alignment vertical="top" wrapText="1"/>
    </xf>
    <xf numFmtId="0" fontId="77" fillId="48" borderId="69" xfId="0" applyFont="1" applyFill="1" applyBorder="1" applyAlignment="1" applyProtection="1">
      <alignment vertical="top" wrapText="1"/>
      <protection locked="0"/>
    </xf>
    <xf numFmtId="4" fontId="71" fillId="48" borderId="2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64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64" xfId="0" applyFont="1" applyBorder="1" applyAlignment="1" applyProtection="1">
      <alignment/>
      <protection/>
    </xf>
    <xf numFmtId="0" fontId="7" fillId="42" borderId="22" xfId="53" applyFont="1" applyFill="1" applyBorder="1" applyAlignment="1">
      <alignment horizontal="left" vertical="center" wrapText="1"/>
      <protection/>
    </xf>
    <xf numFmtId="0" fontId="7" fillId="42" borderId="0" xfId="53" applyFont="1" applyFill="1" applyBorder="1" applyAlignment="1">
      <alignment horizontal="left" vertical="center" wrapText="1"/>
      <protection/>
    </xf>
    <xf numFmtId="0" fontId="7" fillId="42" borderId="0" xfId="53" applyFont="1" applyFill="1" applyBorder="1" applyAlignment="1">
      <alignment horizontal="center" vertical="center"/>
      <protection/>
    </xf>
    <xf numFmtId="0" fontId="7" fillId="42" borderId="0" xfId="53" applyFont="1" applyFill="1" applyBorder="1" applyAlignment="1">
      <alignment horizontal="center" vertical="center" wrapText="1"/>
      <protection/>
    </xf>
    <xf numFmtId="0" fontId="7" fillId="42" borderId="0" xfId="53" applyFont="1" applyFill="1" applyBorder="1" applyAlignment="1">
      <alignment vertical="center" wrapText="1"/>
      <protection/>
    </xf>
    <xf numFmtId="14" fontId="7" fillId="42" borderId="0" xfId="53" applyNumberFormat="1" applyFont="1" applyFill="1" applyBorder="1" applyAlignment="1">
      <alignment horizontal="center" vertical="center" wrapText="1"/>
      <protection/>
    </xf>
    <xf numFmtId="0" fontId="7" fillId="42" borderId="23" xfId="53" applyFont="1" applyFill="1" applyBorder="1" applyAlignment="1">
      <alignment horizontal="center" vertical="center" wrapText="1"/>
      <protection/>
    </xf>
    <xf numFmtId="0" fontId="7" fillId="42" borderId="0" xfId="0" applyFont="1" applyFill="1" applyBorder="1" applyAlignment="1" applyProtection="1">
      <alignment horizontal="center"/>
      <protection/>
    </xf>
    <xf numFmtId="0" fontId="7" fillId="42" borderId="0" xfId="0" applyFont="1" applyFill="1" applyBorder="1" applyAlignment="1" applyProtection="1">
      <alignment horizontal="center" vertical="center"/>
      <protection/>
    </xf>
    <xf numFmtId="0" fontId="7" fillId="42" borderId="17" xfId="0" applyFont="1" applyFill="1" applyBorder="1" applyAlignment="1" applyProtection="1">
      <alignment vertical="center" wrapText="1"/>
      <protection/>
    </xf>
    <xf numFmtId="0" fontId="7" fillId="42" borderId="18" xfId="0" applyFont="1" applyFill="1" applyBorder="1" applyAlignment="1" applyProtection="1">
      <alignment vertical="center" wrapText="1"/>
      <protection/>
    </xf>
    <xf numFmtId="4" fontId="71" fillId="48" borderId="70" xfId="0" applyNumberFormat="1" applyFont="1" applyFill="1" applyBorder="1" applyAlignment="1" applyProtection="1">
      <alignment vertical="center"/>
      <protection/>
    </xf>
    <xf numFmtId="0" fontId="16" fillId="49" borderId="0" xfId="0" applyFont="1" applyFill="1" applyBorder="1" applyAlignment="1" applyProtection="1">
      <alignment vertical="center" wrapText="1"/>
      <protection/>
    </xf>
    <xf numFmtId="0" fontId="71" fillId="0" borderId="18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1" fillId="42" borderId="18" xfId="0" applyFont="1" applyFill="1" applyBorder="1" applyAlignment="1" applyProtection="1">
      <alignment vertical="center"/>
      <protection/>
    </xf>
    <xf numFmtId="0" fontId="7" fillId="42" borderId="18" xfId="0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64" xfId="0" applyFill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0" fillId="0" borderId="71" xfId="0" applyBorder="1" applyAlignment="1">
      <alignment horizontal="center"/>
    </xf>
    <xf numFmtId="0" fontId="26" fillId="40" borderId="45" xfId="0" applyFont="1" applyFill="1" applyBorder="1" applyAlignment="1" applyProtection="1">
      <alignment horizontal="center" vertical="center" wrapText="1"/>
      <protection/>
    </xf>
    <xf numFmtId="0" fontId="26" fillId="40" borderId="0" xfId="0" applyFont="1" applyFill="1" applyBorder="1" applyAlignment="1" applyProtection="1">
      <alignment horizontal="center" vertical="center" wrapText="1"/>
      <protection/>
    </xf>
    <xf numFmtId="0" fontId="26" fillId="40" borderId="72" xfId="0" applyFont="1" applyFill="1" applyBorder="1" applyAlignment="1" applyProtection="1">
      <alignment horizontal="center" vertical="center" wrapText="1"/>
      <protection/>
    </xf>
    <xf numFmtId="0" fontId="26" fillId="40" borderId="73" xfId="0" applyFont="1" applyFill="1" applyBorder="1" applyAlignment="1">
      <alignment horizontal="center" vertical="center" wrapText="1"/>
    </xf>
    <xf numFmtId="0" fontId="26" fillId="40" borderId="53" xfId="0" applyFont="1" applyFill="1" applyBorder="1" applyAlignment="1">
      <alignment horizontal="center" vertical="center" wrapText="1"/>
    </xf>
    <xf numFmtId="0" fontId="26" fillId="4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26" fillId="40" borderId="60" xfId="0" applyFont="1" applyFill="1" applyBorder="1" applyAlignment="1">
      <alignment horizontal="center" vertical="center" wrapText="1"/>
    </xf>
    <xf numFmtId="0" fontId="26" fillId="40" borderId="59" xfId="0" applyFont="1" applyFill="1" applyBorder="1" applyAlignment="1">
      <alignment horizontal="center" vertical="center" wrapText="1"/>
    </xf>
    <xf numFmtId="0" fontId="26" fillId="38" borderId="74" xfId="0" applyFont="1" applyFill="1" applyBorder="1" applyAlignment="1">
      <alignment horizontal="center" vertical="center" wrapText="1"/>
    </xf>
    <xf numFmtId="0" fontId="26" fillId="38" borderId="75" xfId="0" applyFont="1" applyFill="1" applyBorder="1" applyAlignment="1">
      <alignment horizontal="center" vertical="center" wrapText="1"/>
    </xf>
    <xf numFmtId="0" fontId="26" fillId="38" borderId="76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40" borderId="60" xfId="0" applyFont="1" applyFill="1" applyBorder="1" applyAlignment="1">
      <alignment horizontal="center" vertical="center" wrapText="1"/>
    </xf>
    <xf numFmtId="0" fontId="26" fillId="40" borderId="30" xfId="0" applyFont="1" applyFill="1" applyBorder="1" applyAlignment="1">
      <alignment horizontal="center" vertical="center"/>
    </xf>
    <xf numFmtId="0" fontId="89" fillId="0" borderId="45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64" xfId="0" applyFont="1" applyBorder="1" applyAlignment="1">
      <alignment horizontal="center"/>
    </xf>
    <xf numFmtId="0" fontId="89" fillId="0" borderId="0" xfId="0" applyFont="1" applyAlignment="1">
      <alignment/>
    </xf>
    <xf numFmtId="0" fontId="26" fillId="48" borderId="54" xfId="0" applyFont="1" applyFill="1" applyBorder="1" applyAlignment="1" applyProtection="1">
      <alignment horizontal="center" vertical="center" wrapText="1"/>
      <protection/>
    </xf>
    <xf numFmtId="0" fontId="26" fillId="48" borderId="55" xfId="0" applyFont="1" applyFill="1" applyBorder="1" applyAlignment="1" applyProtection="1">
      <alignment horizontal="center" vertical="center" wrapText="1"/>
      <protection/>
    </xf>
    <xf numFmtId="0" fontId="26" fillId="48" borderId="77" xfId="0" applyFont="1" applyFill="1" applyBorder="1" applyAlignment="1" applyProtection="1">
      <alignment horizontal="center" vertical="center" wrapText="1"/>
      <protection/>
    </xf>
    <xf numFmtId="0" fontId="26" fillId="42" borderId="45" xfId="0" applyFont="1" applyFill="1" applyBorder="1" applyAlignment="1" applyProtection="1">
      <alignment vertical="center" wrapText="1"/>
      <protection/>
    </xf>
    <xf numFmtId="0" fontId="26" fillId="42" borderId="0" xfId="0" applyFont="1" applyFill="1" applyBorder="1" applyAlignment="1" applyProtection="1">
      <alignment vertical="center" wrapText="1"/>
      <protection/>
    </xf>
    <xf numFmtId="0" fontId="26" fillId="42" borderId="72" xfId="0" applyFont="1" applyFill="1" applyBorder="1" applyAlignment="1" applyProtection="1">
      <alignment vertical="center" wrapText="1"/>
      <protection/>
    </xf>
    <xf numFmtId="0" fontId="29" fillId="42" borderId="75" xfId="0" applyFont="1" applyFill="1" applyBorder="1" applyAlignment="1">
      <alignment horizontal="center"/>
    </xf>
    <xf numFmtId="0" fontId="30" fillId="42" borderId="75" xfId="0" applyFont="1" applyFill="1" applyBorder="1" applyAlignment="1">
      <alignment horizontal="center"/>
    </xf>
    <xf numFmtId="6" fontId="31" fillId="42" borderId="30" xfId="0" applyNumberFormat="1" applyFont="1" applyFill="1" applyBorder="1" applyAlignment="1" applyProtection="1">
      <alignment horizontal="right"/>
      <protection locked="0"/>
    </xf>
    <xf numFmtId="0" fontId="32" fillId="42" borderId="30" xfId="0" applyFont="1" applyFill="1" applyBorder="1" applyAlignment="1" applyProtection="1">
      <alignment horizontal="right"/>
      <protection locked="0"/>
    </xf>
    <xf numFmtId="0" fontId="32" fillId="42" borderId="30" xfId="0" applyFont="1" applyFill="1" applyBorder="1" applyAlignment="1" applyProtection="1">
      <alignment horizontal="center"/>
      <protection locked="0"/>
    </xf>
    <xf numFmtId="2" fontId="0" fillId="42" borderId="0" xfId="0" applyNumberFormat="1" applyFill="1" applyAlignment="1">
      <alignment horizontal="center"/>
    </xf>
    <xf numFmtId="0" fontId="34" fillId="42" borderId="0" xfId="0" applyFont="1" applyFill="1" applyAlignment="1">
      <alignment horizontal="left"/>
    </xf>
    <xf numFmtId="0" fontId="32" fillId="42" borderId="30" xfId="0" applyFont="1" applyFill="1" applyBorder="1" applyAlignment="1" applyProtection="1">
      <alignment horizontal="right"/>
      <protection hidden="1"/>
    </xf>
    <xf numFmtId="0" fontId="0" fillId="42" borderId="78" xfId="0" applyFont="1" applyFill="1" applyBorder="1" applyAlignment="1" applyProtection="1">
      <alignment horizontal="right"/>
      <protection hidden="1"/>
    </xf>
    <xf numFmtId="0" fontId="31" fillId="42" borderId="79" xfId="0" applyNumberFormat="1" applyFont="1" applyFill="1" applyBorder="1" applyAlignment="1" applyProtection="1">
      <alignment horizontal="right" wrapText="1"/>
      <protection hidden="1"/>
    </xf>
    <xf numFmtId="0" fontId="0" fillId="42" borderId="0" xfId="0" applyFill="1" applyAlignment="1">
      <alignment horizontal="center"/>
    </xf>
    <xf numFmtId="1" fontId="31" fillId="42" borderId="80" xfId="0" applyNumberFormat="1" applyFont="1" applyFill="1" applyBorder="1" applyAlignment="1" applyProtection="1">
      <alignment horizontal="right"/>
      <protection hidden="1"/>
    </xf>
    <xf numFmtId="2" fontId="35" fillId="42" borderId="80" xfId="0" applyNumberFormat="1" applyFont="1" applyFill="1" applyBorder="1" applyAlignment="1" applyProtection="1">
      <alignment horizontal="right"/>
      <protection hidden="1"/>
    </xf>
    <xf numFmtId="2" fontId="31" fillId="42" borderId="80" xfId="0" applyNumberFormat="1" applyFont="1" applyFill="1" applyBorder="1" applyAlignment="1" applyProtection="1">
      <alignment horizontal="right"/>
      <protection hidden="1"/>
    </xf>
    <xf numFmtId="1" fontId="31" fillId="42" borderId="81" xfId="0" applyNumberFormat="1" applyFont="1" applyFill="1" applyBorder="1" applyAlignment="1" applyProtection="1">
      <alignment horizontal="right"/>
      <protection hidden="1"/>
    </xf>
    <xf numFmtId="0" fontId="0" fillId="42" borderId="0" xfId="0" applyFill="1" applyAlignment="1" applyProtection="1">
      <alignment horizontal="right"/>
      <protection hidden="1"/>
    </xf>
    <xf numFmtId="1" fontId="0" fillId="42" borderId="0" xfId="0" applyNumberFormat="1" applyFill="1" applyAlignment="1" applyProtection="1">
      <alignment horizontal="center"/>
      <protection hidden="1"/>
    </xf>
    <xf numFmtId="0" fontId="32" fillId="42" borderId="80" xfId="0" applyFont="1" applyFill="1" applyBorder="1" applyAlignment="1" applyProtection="1">
      <alignment horizontal="right"/>
      <protection hidden="1"/>
    </xf>
    <xf numFmtId="0" fontId="0" fillId="42" borderId="80" xfId="0" applyFont="1" applyFill="1" applyBorder="1" applyAlignment="1" applyProtection="1">
      <alignment horizontal="right"/>
      <protection hidden="1"/>
    </xf>
    <xf numFmtId="1" fontId="0" fillId="42" borderId="0" xfId="0" applyNumberFormat="1" applyFill="1" applyAlignment="1">
      <alignment/>
    </xf>
    <xf numFmtId="2" fontId="0" fillId="42" borderId="0" xfId="0" applyNumberFormat="1" applyFill="1" applyAlignment="1">
      <alignment/>
    </xf>
    <xf numFmtId="4" fontId="0" fillId="42" borderId="0" xfId="0" applyNumberFormat="1" applyFill="1" applyAlignment="1">
      <alignment/>
    </xf>
    <xf numFmtId="8" fontId="0" fillId="42" borderId="0" xfId="0" applyNumberFormat="1" applyFill="1" applyAlignment="1">
      <alignment/>
    </xf>
    <xf numFmtId="0" fontId="0" fillId="42" borderId="0" xfId="0" applyFill="1" applyAlignment="1">
      <alignment horizontal="center" wrapText="1"/>
    </xf>
    <xf numFmtId="2" fontId="37" fillId="42" borderId="80" xfId="0" applyNumberFormat="1" applyFont="1" applyFill="1" applyBorder="1" applyAlignment="1" applyProtection="1">
      <alignment horizontal="right"/>
      <protection hidden="1"/>
    </xf>
    <xf numFmtId="8" fontId="0" fillId="42" borderId="0" xfId="0" applyNumberFormat="1" applyFill="1" applyAlignment="1" applyProtection="1">
      <alignment/>
      <protection hidden="1"/>
    </xf>
    <xf numFmtId="0" fontId="0" fillId="42" borderId="0" xfId="0" applyFill="1" applyAlignment="1" applyProtection="1">
      <alignment/>
      <protection hidden="1"/>
    </xf>
    <xf numFmtId="0" fontId="38" fillId="42" borderId="0" xfId="0" applyFont="1" applyFill="1" applyBorder="1" applyAlignment="1" applyProtection="1">
      <alignment horizontal="left" vertical="center"/>
      <protection hidden="1"/>
    </xf>
    <xf numFmtId="1" fontId="38" fillId="42" borderId="0" xfId="0" applyNumberFormat="1" applyFont="1" applyFill="1" applyBorder="1" applyAlignment="1">
      <alignment horizontal="right"/>
    </xf>
    <xf numFmtId="0" fontId="32" fillId="42" borderId="0" xfId="0" applyFont="1" applyFill="1" applyAlignment="1">
      <alignment/>
    </xf>
    <xf numFmtId="8" fontId="39" fillId="42" borderId="30" xfId="0" applyNumberFormat="1" applyFont="1" applyFill="1" applyBorder="1" applyAlignment="1">
      <alignment horizontal="center" vertical="center"/>
    </xf>
    <xf numFmtId="169" fontId="31" fillId="42" borderId="30" xfId="0" applyNumberFormat="1" applyFont="1" applyFill="1" applyBorder="1" applyAlignment="1">
      <alignment horizontal="center" vertical="center"/>
    </xf>
    <xf numFmtId="6" fontId="31" fillId="42" borderId="30" xfId="0" applyNumberFormat="1" applyFont="1" applyFill="1" applyBorder="1" applyAlignment="1">
      <alignment horizontal="center" vertical="center" wrapText="1"/>
    </xf>
    <xf numFmtId="0" fontId="31" fillId="42" borderId="30" xfId="0" applyFont="1" applyFill="1" applyBorder="1" applyAlignment="1">
      <alignment horizontal="center" vertical="center"/>
    </xf>
    <xf numFmtId="0" fontId="41" fillId="42" borderId="30" xfId="0" applyFont="1" applyFill="1" applyBorder="1" applyAlignment="1">
      <alignment horizontal="center" vertical="center"/>
    </xf>
    <xf numFmtId="6" fontId="39" fillId="42" borderId="30" xfId="0" applyNumberFormat="1" applyFont="1" applyFill="1" applyBorder="1" applyAlignment="1">
      <alignment horizontal="center" vertical="center" wrapText="1"/>
    </xf>
    <xf numFmtId="0" fontId="31" fillId="48" borderId="30" xfId="0" applyFont="1" applyFill="1" applyBorder="1" applyAlignment="1">
      <alignment horizontal="left"/>
    </xf>
    <xf numFmtId="0" fontId="31" fillId="48" borderId="30" xfId="0" applyFont="1" applyFill="1" applyBorder="1" applyAlignment="1" applyProtection="1">
      <alignment horizontal="left"/>
      <protection hidden="1"/>
    </xf>
    <xf numFmtId="0" fontId="35" fillId="48" borderId="78" xfId="0" applyFont="1" applyFill="1" applyBorder="1" applyAlignment="1" applyProtection="1">
      <alignment horizontal="left" vertical="center"/>
      <protection hidden="1"/>
    </xf>
    <xf numFmtId="0" fontId="36" fillId="48" borderId="82" xfId="0" applyFont="1" applyFill="1" applyBorder="1" applyAlignment="1" applyProtection="1">
      <alignment horizontal="left" wrapText="1"/>
      <protection hidden="1"/>
    </xf>
    <xf numFmtId="0" fontId="31" fillId="48" borderId="82" xfId="0" applyFont="1" applyFill="1" applyBorder="1" applyAlignment="1" applyProtection="1">
      <alignment horizontal="left" vertical="center"/>
      <protection hidden="1"/>
    </xf>
    <xf numFmtId="0" fontId="35" fillId="48" borderId="82" xfId="0" applyFont="1" applyFill="1" applyBorder="1" applyAlignment="1" applyProtection="1">
      <alignment horizontal="left" vertical="center"/>
      <protection hidden="1"/>
    </xf>
    <xf numFmtId="0" fontId="31" fillId="48" borderId="82" xfId="0" applyFont="1" applyFill="1" applyBorder="1" applyAlignment="1" applyProtection="1">
      <alignment horizontal="left"/>
      <protection hidden="1"/>
    </xf>
    <xf numFmtId="0" fontId="31" fillId="48" borderId="83" xfId="0" applyFont="1" applyFill="1" applyBorder="1" applyAlignment="1" applyProtection="1">
      <alignment horizontal="left" vertical="center"/>
      <protection hidden="1"/>
    </xf>
    <xf numFmtId="0" fontId="98" fillId="45" borderId="84" xfId="0" applyFont="1" applyFill="1" applyBorder="1" applyAlignment="1" applyProtection="1">
      <alignment horizontal="left"/>
      <protection hidden="1"/>
    </xf>
    <xf numFmtId="0" fontId="22" fillId="42" borderId="85" xfId="0" applyFont="1" applyFill="1" applyBorder="1" applyAlignment="1">
      <alignment/>
    </xf>
    <xf numFmtId="0" fontId="22" fillId="42" borderId="69" xfId="0" applyFont="1" applyFill="1" applyBorder="1" applyAlignment="1">
      <alignment/>
    </xf>
    <xf numFmtId="0" fontId="22" fillId="42" borderId="42" xfId="0" applyFont="1" applyFill="1" applyBorder="1" applyAlignment="1">
      <alignment/>
    </xf>
    <xf numFmtId="0" fontId="23" fillId="42" borderId="12" xfId="0" applyFont="1" applyFill="1" applyBorder="1" applyAlignment="1">
      <alignment/>
    </xf>
    <xf numFmtId="0" fontId="23" fillId="48" borderId="14" xfId="0" applyFont="1" applyFill="1" applyBorder="1" applyAlignment="1">
      <alignment/>
    </xf>
    <xf numFmtId="0" fontId="23" fillId="48" borderId="12" xfId="0" applyFont="1" applyFill="1" applyBorder="1" applyAlignment="1">
      <alignment/>
    </xf>
    <xf numFmtId="8" fontId="35" fillId="48" borderId="14" xfId="0" applyNumberFormat="1" applyFont="1" applyFill="1" applyBorder="1" applyAlignment="1">
      <alignment horizontal="center" vertical="center"/>
    </xf>
    <xf numFmtId="169" fontId="35" fillId="48" borderId="14" xfId="0" applyNumberFormat="1" applyFont="1" applyFill="1" applyBorder="1" applyAlignment="1">
      <alignment horizontal="center" vertical="center" wrapText="1"/>
    </xf>
    <xf numFmtId="8" fontId="23" fillId="48" borderId="14" xfId="0" applyNumberFormat="1" applyFont="1" applyFill="1" applyBorder="1" applyAlignment="1">
      <alignment horizontal="center" vertical="center"/>
    </xf>
    <xf numFmtId="8" fontId="35" fillId="48" borderId="12" xfId="0" applyNumberFormat="1" applyFont="1" applyFill="1" applyBorder="1" applyAlignment="1">
      <alignment horizontal="center" vertical="center"/>
    </xf>
    <xf numFmtId="169" fontId="35" fillId="48" borderId="12" xfId="0" applyNumberFormat="1" applyFont="1" applyFill="1" applyBorder="1" applyAlignment="1">
      <alignment horizontal="center" vertical="center" wrapText="1"/>
    </xf>
    <xf numFmtId="6" fontId="35" fillId="48" borderId="12" xfId="0" applyNumberFormat="1" applyFont="1" applyFill="1" applyBorder="1" applyAlignment="1">
      <alignment horizontal="center" vertical="center" wrapText="1"/>
    </xf>
    <xf numFmtId="0" fontId="35" fillId="48" borderId="12" xfId="0" applyFont="1" applyFill="1" applyBorder="1" applyAlignment="1">
      <alignment/>
    </xf>
    <xf numFmtId="169" fontId="35" fillId="48" borderId="12" xfId="0" applyNumberFormat="1" applyFont="1" applyFill="1" applyBorder="1" applyAlignment="1">
      <alignment horizontal="center" vertical="center"/>
    </xf>
    <xf numFmtId="0" fontId="35" fillId="48" borderId="12" xfId="0" applyFont="1" applyFill="1" applyBorder="1" applyAlignment="1">
      <alignment horizontal="center" vertical="center"/>
    </xf>
    <xf numFmtId="0" fontId="33" fillId="48" borderId="30" xfId="0" applyFont="1" applyFill="1" applyBorder="1" applyAlignment="1">
      <alignment/>
    </xf>
    <xf numFmtId="0" fontId="33" fillId="48" borderId="78" xfId="0" applyFont="1" applyFill="1" applyBorder="1" applyAlignment="1">
      <alignment/>
    </xf>
    <xf numFmtId="0" fontId="32" fillId="42" borderId="78" xfId="0" applyFont="1" applyFill="1" applyBorder="1" applyAlignment="1" applyProtection="1">
      <alignment horizontal="center"/>
      <protection locked="0"/>
    </xf>
    <xf numFmtId="2" fontId="0" fillId="42" borderId="25" xfId="0" applyNumberFormat="1" applyFill="1" applyBorder="1" applyAlignment="1">
      <alignment horizontal="center"/>
    </xf>
    <xf numFmtId="2" fontId="0" fillId="42" borderId="27" xfId="0" applyNumberFormat="1" applyFill="1" applyBorder="1" applyAlignment="1">
      <alignment horizontal="center"/>
    </xf>
    <xf numFmtId="0" fontId="0" fillId="48" borderId="30" xfId="0" applyFill="1" applyBorder="1" applyAlignment="1">
      <alignment/>
    </xf>
    <xf numFmtId="0" fontId="31" fillId="48" borderId="30" xfId="0" applyFont="1" applyFill="1" applyBorder="1" applyAlignment="1">
      <alignment horizontal="center"/>
    </xf>
    <xf numFmtId="0" fontId="31" fillId="48" borderId="30" xfId="0" applyFont="1" applyFill="1" applyBorder="1" applyAlignment="1">
      <alignment horizontal="center" wrapText="1"/>
    </xf>
    <xf numFmtId="0" fontId="31" fillId="48" borderId="30" xfId="0" applyFont="1" applyFill="1" applyBorder="1" applyAlignment="1">
      <alignment/>
    </xf>
    <xf numFmtId="0" fontId="22" fillId="0" borderId="50" xfId="0" applyFont="1" applyFill="1" applyBorder="1" applyAlignment="1">
      <alignment wrapText="1"/>
    </xf>
    <xf numFmtId="0" fontId="22" fillId="0" borderId="51" xfId="0" applyFont="1" applyFill="1" applyBorder="1" applyAlignment="1">
      <alignment/>
    </xf>
    <xf numFmtId="0" fontId="22" fillId="0" borderId="86" xfId="0" applyFont="1" applyFill="1" applyBorder="1" applyAlignment="1">
      <alignment/>
    </xf>
    <xf numFmtId="0" fontId="22" fillId="42" borderId="69" xfId="0" applyFont="1" applyFill="1" applyBorder="1" applyAlignment="1">
      <alignment horizontal="center"/>
    </xf>
    <xf numFmtId="0" fontId="4" fillId="33" borderId="87" xfId="55" applyFont="1" applyFill="1" applyBorder="1" applyAlignment="1" applyProtection="1">
      <alignment horizontal="center" vertical="center" wrapText="1"/>
      <protection/>
    </xf>
    <xf numFmtId="0" fontId="82" fillId="49" borderId="0" xfId="53" applyFont="1" applyFill="1" applyBorder="1" applyAlignment="1">
      <alignment vertical="center"/>
      <protection/>
    </xf>
    <xf numFmtId="0" fontId="82" fillId="49" borderId="55" xfId="53" applyFont="1" applyFill="1" applyBorder="1" applyAlignment="1">
      <alignment vertical="center"/>
      <protection/>
    </xf>
    <xf numFmtId="3" fontId="5" fillId="0" borderId="88" xfId="61" applyNumberFormat="1" applyFont="1" applyFill="1" applyBorder="1" applyAlignment="1" applyProtection="1">
      <alignment horizontal="center"/>
      <protection/>
    </xf>
    <xf numFmtId="3" fontId="5" fillId="0" borderId="89" xfId="61" applyNumberFormat="1" applyFont="1" applyFill="1" applyBorder="1" applyAlignment="1" applyProtection="1">
      <alignment horizontal="center"/>
      <protection/>
    </xf>
    <xf numFmtId="0" fontId="7" fillId="0" borderId="0" xfId="55" applyFont="1" applyFill="1" applyBorder="1" applyProtection="1">
      <alignment/>
      <protection/>
    </xf>
    <xf numFmtId="0" fontId="7" fillId="0" borderId="0" xfId="55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9" fontId="4" fillId="0" borderId="0" xfId="61" applyFont="1" applyFill="1" applyBorder="1" applyAlignment="1" applyProtection="1">
      <alignment horizontal="center"/>
      <protection/>
    </xf>
    <xf numFmtId="0" fontId="71" fillId="0" borderId="22" xfId="55" applyFont="1" applyFill="1" applyBorder="1" applyAlignment="1" applyProtection="1">
      <alignment/>
      <protection/>
    </xf>
    <xf numFmtId="0" fontId="71" fillId="0" borderId="0" xfId="55" applyFont="1" applyFill="1" applyBorder="1" applyAlignment="1" applyProtection="1">
      <alignment/>
      <protection/>
    </xf>
    <xf numFmtId="0" fontId="99" fillId="40" borderId="0" xfId="0" applyFont="1" applyFill="1" applyAlignment="1">
      <alignment horizontal="center"/>
    </xf>
    <xf numFmtId="0" fontId="31" fillId="40" borderId="0" xfId="0" applyFont="1" applyFill="1" applyBorder="1" applyAlignment="1">
      <alignment horizontal="left"/>
    </xf>
    <xf numFmtId="0" fontId="22" fillId="40" borderId="0" xfId="0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vertical="center" wrapText="1"/>
    </xf>
    <xf numFmtId="0" fontId="0" fillId="40" borderId="12" xfId="0" applyFill="1" applyBorder="1" applyAlignment="1">
      <alignment/>
    </xf>
    <xf numFmtId="2" fontId="0" fillId="40" borderId="12" xfId="0" applyNumberFormat="1" applyFill="1" applyBorder="1" applyAlignment="1">
      <alignment/>
    </xf>
    <xf numFmtId="4" fontId="0" fillId="40" borderId="12" xfId="0" applyNumberFormat="1" applyFill="1" applyBorder="1" applyAlignment="1">
      <alignment/>
    </xf>
    <xf numFmtId="0" fontId="22" fillId="40" borderId="12" xfId="0" applyFont="1" applyFill="1" applyBorder="1" applyAlignment="1">
      <alignment/>
    </xf>
    <xf numFmtId="0" fontId="0" fillId="40" borderId="90" xfId="0" applyFill="1" applyBorder="1" applyAlignment="1">
      <alignment vertical="center" wrapText="1"/>
    </xf>
    <xf numFmtId="0" fontId="0" fillId="40" borderId="70" xfId="0" applyFill="1" applyBorder="1" applyAlignment="1">
      <alignment vertical="center" wrapText="1"/>
    </xf>
    <xf numFmtId="0" fontId="0" fillId="40" borderId="91" xfId="0" applyFill="1" applyBorder="1" applyAlignment="1">
      <alignment/>
    </xf>
    <xf numFmtId="0" fontId="0" fillId="40" borderId="24" xfId="0" applyFill="1" applyBorder="1" applyAlignment="1">
      <alignment vertical="center" wrapText="1"/>
    </xf>
    <xf numFmtId="0" fontId="0" fillId="40" borderId="18" xfId="0" applyFill="1" applyBorder="1" applyAlignment="1">
      <alignment vertical="center" wrapText="1"/>
    </xf>
    <xf numFmtId="2" fontId="0" fillId="40" borderId="92" xfId="0" applyNumberFormat="1" applyFill="1" applyBorder="1" applyAlignment="1">
      <alignment/>
    </xf>
    <xf numFmtId="0" fontId="0" fillId="40" borderId="93" xfId="0" applyFill="1" applyBorder="1" applyAlignment="1">
      <alignment vertical="center" wrapText="1"/>
    </xf>
    <xf numFmtId="0" fontId="0" fillId="40" borderId="71" xfId="0" applyFill="1" applyBorder="1" applyAlignment="1">
      <alignment vertical="center" wrapText="1"/>
    </xf>
    <xf numFmtId="0" fontId="0" fillId="40" borderId="14" xfId="0" applyFill="1" applyBorder="1" applyAlignment="1">
      <alignment/>
    </xf>
    <xf numFmtId="0" fontId="0" fillId="40" borderId="35" xfId="0" applyFill="1" applyBorder="1" applyAlignment="1">
      <alignment vertical="center" wrapText="1"/>
    </xf>
    <xf numFmtId="0" fontId="22" fillId="40" borderId="25" xfId="0" applyFont="1" applyFill="1" applyBorder="1" applyAlignment="1">
      <alignment/>
    </xf>
    <xf numFmtId="0" fontId="22" fillId="40" borderId="26" xfId="0" applyFont="1" applyFill="1" applyBorder="1" applyAlignment="1">
      <alignment/>
    </xf>
    <xf numFmtId="4" fontId="0" fillId="40" borderId="27" xfId="0" applyNumberFormat="1" applyFill="1" applyBorder="1" applyAlignment="1">
      <alignment/>
    </xf>
    <xf numFmtId="8" fontId="23" fillId="42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Border="1" applyAlignment="1" applyProtection="1">
      <alignment horizontal="center"/>
      <protection/>
    </xf>
    <xf numFmtId="0" fontId="5" fillId="0" borderId="94" xfId="55" applyFont="1" applyFill="1" applyBorder="1" applyProtection="1">
      <alignment/>
      <protection/>
    </xf>
    <xf numFmtId="3" fontId="5" fillId="0" borderId="0" xfId="55" applyNumberFormat="1" applyFont="1" applyFill="1" applyBorder="1" applyAlignment="1" applyProtection="1">
      <alignment horizontal="center"/>
      <protection/>
    </xf>
    <xf numFmtId="3" fontId="5" fillId="0" borderId="0" xfId="61" applyNumberFormat="1" applyFont="1" applyFill="1" applyBorder="1" applyAlignment="1" applyProtection="1">
      <alignment horizontal="center"/>
      <protection/>
    </xf>
    <xf numFmtId="0" fontId="5" fillId="0" borderId="11" xfId="55" applyFont="1" applyFill="1" applyBorder="1" applyAlignment="1" applyProtection="1">
      <alignment horizontal="center"/>
      <protection/>
    </xf>
    <xf numFmtId="3" fontId="5" fillId="0" borderId="40" xfId="55" applyNumberFormat="1" applyFont="1" applyFill="1" applyBorder="1" applyAlignment="1" applyProtection="1">
      <alignment horizontal="center"/>
      <protection/>
    </xf>
    <xf numFmtId="9" fontId="5" fillId="0" borderId="14" xfId="61" applyFont="1" applyFill="1" applyBorder="1" applyAlignment="1" applyProtection="1">
      <alignment horizontal="center"/>
      <protection/>
    </xf>
    <xf numFmtId="3" fontId="5" fillId="0" borderId="12" xfId="55" applyNumberFormat="1" applyFont="1" applyFill="1" applyBorder="1" applyAlignment="1" applyProtection="1">
      <alignment horizontal="center"/>
      <protection/>
    </xf>
    <xf numFmtId="0" fontId="5" fillId="0" borderId="37" xfId="55" applyFont="1" applyFill="1" applyBorder="1" applyProtection="1">
      <alignment/>
      <protection/>
    </xf>
    <xf numFmtId="0" fontId="5" fillId="48" borderId="0" xfId="55" applyFont="1" applyFill="1" applyBorder="1" applyAlignment="1" applyProtection="1">
      <alignment horizontal="center"/>
      <protection/>
    </xf>
    <xf numFmtId="0" fontId="5" fillId="48" borderId="40" xfId="55" applyFont="1" applyFill="1" applyBorder="1" applyAlignment="1" applyProtection="1">
      <alignment horizontal="center"/>
      <protection/>
    </xf>
    <xf numFmtId="0" fontId="5" fillId="48" borderId="38" xfId="55" applyFont="1" applyFill="1" applyBorder="1" applyProtection="1">
      <alignment/>
      <protection/>
    </xf>
    <xf numFmtId="0" fontId="5" fillId="48" borderId="94" xfId="55" applyFont="1" applyFill="1" applyBorder="1" applyProtection="1">
      <alignment/>
      <protection/>
    </xf>
    <xf numFmtId="0" fontId="5" fillId="48" borderId="40" xfId="55" applyFont="1" applyFill="1" applyBorder="1" applyProtection="1">
      <alignment/>
      <protection/>
    </xf>
    <xf numFmtId="0" fontId="101" fillId="50" borderId="10" xfId="55" applyFont="1" applyFill="1" applyBorder="1" applyAlignment="1" applyProtection="1">
      <alignment horizontal="center" vertical="center" wrapText="1"/>
      <protection/>
    </xf>
    <xf numFmtId="0" fontId="4" fillId="48" borderId="89" xfId="55" applyFont="1" applyFill="1" applyBorder="1" applyAlignment="1" applyProtection="1">
      <alignment horizontal="center"/>
      <protection/>
    </xf>
    <xf numFmtId="0" fontId="101" fillId="50" borderId="87" xfId="55" applyFont="1" applyFill="1" applyBorder="1" applyAlignment="1" applyProtection="1">
      <alignment horizontal="center" vertical="center" wrapText="1"/>
      <protection/>
    </xf>
    <xf numFmtId="0" fontId="4" fillId="48" borderId="95" xfId="55" applyFont="1" applyFill="1" applyBorder="1" applyAlignment="1" applyProtection="1">
      <alignment horizontal="center"/>
      <protection/>
    </xf>
    <xf numFmtId="0" fontId="4" fillId="48" borderId="94" xfId="55" applyFont="1" applyFill="1" applyBorder="1" applyAlignment="1" applyProtection="1">
      <alignment horizontal="center"/>
      <protection/>
    </xf>
    <xf numFmtId="0" fontId="4" fillId="48" borderId="26" xfId="55" applyFont="1" applyFill="1" applyBorder="1" applyAlignment="1" applyProtection="1">
      <alignment horizontal="center"/>
      <protection/>
    </xf>
    <xf numFmtId="3" fontId="5" fillId="48" borderId="96" xfId="55" applyNumberFormat="1" applyFont="1" applyFill="1" applyBorder="1" applyAlignment="1" applyProtection="1">
      <alignment/>
      <protection/>
    </xf>
    <xf numFmtId="0" fontId="4" fillId="50" borderId="94" xfId="55" applyFont="1" applyFill="1" applyBorder="1" applyAlignment="1" applyProtection="1">
      <alignment horizontal="center" vertical="center" wrapText="1"/>
      <protection/>
    </xf>
    <xf numFmtId="0" fontId="4" fillId="48" borderId="97" xfId="55" applyFont="1" applyFill="1" applyBorder="1" applyAlignment="1" applyProtection="1">
      <alignment vertical="center" wrapText="1"/>
      <protection/>
    </xf>
    <xf numFmtId="9" fontId="4" fillId="48" borderId="11" xfId="61" applyNumberFormat="1" applyFont="1" applyFill="1" applyBorder="1" applyAlignment="1" applyProtection="1">
      <alignment horizontal="center" vertical="center" wrapText="1"/>
      <protection/>
    </xf>
    <xf numFmtId="0" fontId="4" fillId="33" borderId="98" xfId="55" applyFont="1" applyFill="1" applyBorder="1" applyAlignment="1" applyProtection="1">
      <alignment horizontal="center" vertical="center" wrapText="1"/>
      <protection/>
    </xf>
    <xf numFmtId="0" fontId="4" fillId="48" borderId="36" xfId="55" applyFont="1" applyFill="1" applyBorder="1" applyAlignment="1" applyProtection="1">
      <alignment horizontal="center" vertical="center" wrapText="1"/>
      <protection/>
    </xf>
    <xf numFmtId="0" fontId="4" fillId="50" borderId="36" xfId="55" applyFont="1" applyFill="1" applyBorder="1" applyAlignment="1" applyProtection="1">
      <alignment horizontal="center" vertical="center" wrapText="1"/>
      <protection/>
    </xf>
    <xf numFmtId="0" fontId="7" fillId="48" borderId="12" xfId="55" applyFont="1" applyFill="1" applyBorder="1" applyAlignment="1" applyProtection="1">
      <alignment horizontal="center"/>
      <protection/>
    </xf>
    <xf numFmtId="0" fontId="5" fillId="48" borderId="18" xfId="53" applyFont="1" applyFill="1" applyBorder="1" applyAlignment="1" applyProtection="1">
      <alignment vertical="center" wrapText="1"/>
      <protection/>
    </xf>
    <xf numFmtId="0" fontId="82" fillId="49" borderId="99" xfId="53" applyFont="1" applyFill="1" applyBorder="1" applyAlignment="1" applyProtection="1">
      <alignment vertical="center"/>
      <protection/>
    </xf>
    <xf numFmtId="0" fontId="82" fillId="49" borderId="55" xfId="53" applyFont="1" applyFill="1" applyBorder="1" applyAlignment="1" applyProtection="1">
      <alignment vertical="center"/>
      <protection/>
    </xf>
    <xf numFmtId="0" fontId="7" fillId="42" borderId="20" xfId="53" applyFont="1" applyFill="1" applyBorder="1" applyAlignment="1">
      <alignment horizontal="left" vertical="center"/>
      <protection/>
    </xf>
    <xf numFmtId="0" fontId="5" fillId="0" borderId="37" xfId="55" applyFont="1" applyFill="1" applyBorder="1" applyAlignment="1" applyProtection="1">
      <alignment horizontal="center" vertical="center" wrapText="1"/>
      <protection/>
    </xf>
    <xf numFmtId="3" fontId="21" fillId="0" borderId="0" xfId="55" applyNumberFormat="1" applyFont="1" applyFill="1" applyBorder="1" applyAlignment="1" applyProtection="1">
      <alignment horizontal="center"/>
      <protection/>
    </xf>
    <xf numFmtId="0" fontId="20" fillId="0" borderId="0" xfId="55" applyFont="1" applyFill="1" applyBorder="1" applyAlignment="1" applyProtection="1">
      <alignment/>
      <protection/>
    </xf>
    <xf numFmtId="37" fontId="106" fillId="0" borderId="0" xfId="43" applyNumberFormat="1" applyFont="1" applyFill="1" applyBorder="1" applyAlignment="1" applyProtection="1">
      <alignment horizontal="center"/>
      <protection/>
    </xf>
    <xf numFmtId="3" fontId="4" fillId="0" borderId="100" xfId="55" applyNumberFormat="1" applyFont="1" applyFill="1" applyBorder="1" applyAlignment="1" applyProtection="1">
      <alignment horizontal="center"/>
      <protection/>
    </xf>
    <xf numFmtId="3" fontId="4" fillId="0" borderId="35" xfId="55" applyNumberFormat="1" applyFont="1" applyFill="1" applyBorder="1" applyAlignment="1" applyProtection="1">
      <alignment horizontal="center"/>
      <protection/>
    </xf>
    <xf numFmtId="0" fontId="4" fillId="48" borderId="45" xfId="55" applyFont="1" applyFill="1" applyBorder="1" applyAlignment="1" applyProtection="1">
      <alignment/>
      <protection/>
    </xf>
    <xf numFmtId="0" fontId="4" fillId="50" borderId="18" xfId="55" applyFont="1" applyFill="1" applyBorder="1" applyAlignment="1" applyProtection="1">
      <alignment/>
      <protection/>
    </xf>
    <xf numFmtId="0" fontId="4" fillId="50" borderId="35" xfId="55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42" borderId="17" xfId="53" applyFont="1" applyFill="1" applyBorder="1" applyAlignment="1">
      <alignment horizontal="left" vertical="center"/>
      <protection/>
    </xf>
    <xf numFmtId="0" fontId="7" fillId="42" borderId="18" xfId="53" applyFont="1" applyFill="1" applyBorder="1" applyAlignment="1">
      <alignment horizontal="left" vertical="center"/>
      <protection/>
    </xf>
    <xf numFmtId="0" fontId="7" fillId="42" borderId="46" xfId="53" applyFont="1" applyFill="1" applyBorder="1" applyAlignment="1">
      <alignment horizontal="left" vertical="center"/>
      <protection/>
    </xf>
    <xf numFmtId="0" fontId="7" fillId="42" borderId="20" xfId="53" applyFont="1" applyFill="1" applyBorder="1" applyAlignment="1">
      <alignment vertical="center"/>
      <protection/>
    </xf>
    <xf numFmtId="0" fontId="7" fillId="42" borderId="17" xfId="53" applyFont="1" applyFill="1" applyBorder="1" applyAlignment="1">
      <alignment vertical="center"/>
      <protection/>
    </xf>
    <xf numFmtId="0" fontId="7" fillId="42" borderId="18" xfId="53" applyFont="1" applyFill="1" applyBorder="1" applyAlignment="1">
      <alignment vertical="center"/>
      <protection/>
    </xf>
    <xf numFmtId="41" fontId="5" fillId="0" borderId="0" xfId="43" applyNumberFormat="1" applyFont="1" applyFill="1" applyAlignment="1" applyProtection="1">
      <alignment/>
      <protection/>
    </xf>
    <xf numFmtId="0" fontId="0" fillId="0" borderId="4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4" fillId="50" borderId="43" xfId="55" applyFont="1" applyFill="1" applyBorder="1" applyAlignment="1" applyProtection="1">
      <alignment horizontal="center" vertical="center" wrapText="1"/>
      <protection/>
    </xf>
    <xf numFmtId="0" fontId="4" fillId="50" borderId="44" xfId="55" applyFont="1" applyFill="1" applyBorder="1" applyAlignment="1" applyProtection="1">
      <alignment horizontal="center" vertical="center" wrapText="1"/>
      <protection/>
    </xf>
    <xf numFmtId="0" fontId="4" fillId="50" borderId="41" xfId="55" applyFont="1" applyFill="1" applyBorder="1" applyAlignment="1" applyProtection="1">
      <alignment horizontal="center" vertical="center" wrapText="1"/>
      <protection/>
    </xf>
    <xf numFmtId="3" fontId="5" fillId="0" borderId="11" xfId="55" applyNumberFormat="1" applyFont="1" applyFill="1" applyBorder="1" applyAlignment="1" applyProtection="1">
      <alignment horizontal="center"/>
      <protection/>
    </xf>
    <xf numFmtId="3" fontId="5" fillId="0" borderId="16" xfId="55" applyNumberFormat="1" applyFont="1" applyFill="1" applyBorder="1" applyAlignment="1" applyProtection="1">
      <alignment horizontal="center"/>
      <protection/>
    </xf>
    <xf numFmtId="3" fontId="5" fillId="48" borderId="0" xfId="55" applyNumberFormat="1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14" fontId="4" fillId="34" borderId="0" xfId="55" applyNumberFormat="1" applyFont="1" applyFill="1" applyBorder="1" applyAlignment="1" applyProtection="1">
      <alignment horizontal="center" vertical="center" wrapText="1"/>
      <protection/>
    </xf>
    <xf numFmtId="3" fontId="5" fillId="0" borderId="0" xfId="55" applyNumberFormat="1" applyFont="1" applyFill="1" applyBorder="1" applyAlignment="1" applyProtection="1">
      <alignment horizontal="center"/>
      <protection locked="0"/>
    </xf>
    <xf numFmtId="3" fontId="5" fillId="0" borderId="11" xfId="55" applyNumberFormat="1" applyFont="1" applyFill="1" applyBorder="1" applyAlignment="1" applyProtection="1">
      <alignment horizontal="center"/>
      <protection locked="0"/>
    </xf>
    <xf numFmtId="9" fontId="0" fillId="48" borderId="101" xfId="61" applyFill="1" applyBorder="1" applyAlignment="1" applyProtection="1">
      <alignment horizontal="center" vertical="center" wrapText="1"/>
      <protection/>
    </xf>
    <xf numFmtId="9" fontId="0" fillId="50" borderId="10" xfId="61" applyFill="1" applyBorder="1" applyAlignment="1" applyProtection="1">
      <alignment horizontal="center" vertical="center" wrapText="1"/>
      <protection/>
    </xf>
    <xf numFmtId="9" fontId="107" fillId="0" borderId="11" xfId="61" applyFont="1" applyFill="1" applyBorder="1" applyAlignment="1" applyProtection="1">
      <alignment horizontal="center"/>
      <protection/>
    </xf>
    <xf numFmtId="9" fontId="107" fillId="42" borderId="11" xfId="61" applyFont="1" applyFill="1" applyBorder="1" applyAlignment="1" applyProtection="1">
      <alignment horizontal="center"/>
      <protection/>
    </xf>
    <xf numFmtId="49" fontId="5" fillId="44" borderId="11" xfId="61" applyNumberFormat="1" applyFont="1" applyFill="1" applyBorder="1" applyAlignment="1" applyProtection="1">
      <alignment horizontal="center"/>
      <protection/>
    </xf>
    <xf numFmtId="9" fontId="5" fillId="44" borderId="11" xfId="61" applyFont="1" applyFill="1" applyBorder="1" applyAlignment="1" applyProtection="1">
      <alignment horizontal="center"/>
      <protection/>
    </xf>
    <xf numFmtId="0" fontId="4" fillId="50" borderId="85" xfId="55" applyFont="1" applyFill="1" applyBorder="1" applyAlignment="1" applyProtection="1">
      <alignment horizontal="center" vertical="center" wrapText="1"/>
      <protection/>
    </xf>
    <xf numFmtId="0" fontId="4" fillId="50" borderId="102" xfId="55" applyFont="1" applyFill="1" applyBorder="1" applyAlignment="1" applyProtection="1">
      <alignment horizontal="center" vertical="center" wrapText="1"/>
      <protection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wrapText="1"/>
      <protection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48" borderId="103" xfId="0" applyFont="1" applyFill="1" applyBorder="1" applyAlignment="1" applyProtection="1">
      <alignment horizontal="center" vertical="center" wrapText="1"/>
      <protection/>
    </xf>
    <xf numFmtId="0" fontId="17" fillId="48" borderId="30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/>
      <protection locked="0"/>
    </xf>
    <xf numFmtId="0" fontId="17" fillId="0" borderId="59" xfId="0" applyFont="1" applyFill="1" applyBorder="1" applyAlignment="1" applyProtection="1">
      <alignment horizontal="center" vertical="center"/>
      <protection locked="0"/>
    </xf>
    <xf numFmtId="0" fontId="17" fillId="0" borderId="82" xfId="0" applyFont="1" applyFill="1" applyBorder="1" applyAlignment="1" applyProtection="1">
      <alignment horizontal="center" vertical="center"/>
      <protection locked="0"/>
    </xf>
    <xf numFmtId="0" fontId="17" fillId="0" borderId="80" xfId="0" applyFont="1" applyFill="1" applyBorder="1" applyAlignment="1" applyProtection="1">
      <alignment horizontal="center" vertical="center"/>
      <protection locked="0"/>
    </xf>
    <xf numFmtId="0" fontId="17" fillId="48" borderId="60" xfId="0" applyFont="1" applyFill="1" applyBorder="1" applyAlignment="1" applyProtection="1">
      <alignment horizontal="center" vertical="center" wrapText="1"/>
      <protection/>
    </xf>
    <xf numFmtId="0" fontId="0" fillId="42" borderId="0" xfId="0" applyFill="1" applyBorder="1" applyAlignment="1">
      <alignment horizontal="center"/>
    </xf>
    <xf numFmtId="0" fontId="0" fillId="42" borderId="0" xfId="0" applyFill="1" applyBorder="1" applyAlignment="1">
      <alignment horizontal="left"/>
    </xf>
    <xf numFmtId="0" fontId="7" fillId="0" borderId="0" xfId="55" applyFont="1" applyFill="1" applyBorder="1" applyAlignment="1" applyProtection="1">
      <alignment/>
      <protection/>
    </xf>
    <xf numFmtId="0" fontId="7" fillId="0" borderId="20" xfId="53" applyFont="1" applyFill="1" applyBorder="1" applyAlignment="1">
      <alignment horizontal="left" vertical="center"/>
      <protection/>
    </xf>
    <xf numFmtId="0" fontId="7" fillId="48" borderId="17" xfId="53" applyFont="1" applyFill="1" applyBorder="1" applyAlignment="1">
      <alignment horizontal="center" vertical="center"/>
      <protection/>
    </xf>
    <xf numFmtId="0" fontId="7" fillId="48" borderId="18" xfId="53" applyFont="1" applyFill="1" applyBorder="1" applyAlignment="1">
      <alignment horizontal="center" vertical="center"/>
      <protection/>
    </xf>
    <xf numFmtId="0" fontId="7" fillId="48" borderId="35" xfId="53" applyFont="1" applyFill="1" applyBorder="1" applyAlignment="1">
      <alignment horizontal="center" vertical="center"/>
      <protection/>
    </xf>
    <xf numFmtId="0" fontId="7" fillId="48" borderId="47" xfId="53" applyFont="1" applyFill="1" applyBorder="1" applyAlignment="1">
      <alignment horizontal="left" vertical="center"/>
      <protection/>
    </xf>
    <xf numFmtId="0" fontId="7" fillId="48" borderId="48" xfId="53" applyFont="1" applyFill="1" applyBorder="1" applyAlignment="1">
      <alignment horizontal="left" vertical="center"/>
      <protection/>
    </xf>
    <xf numFmtId="0" fontId="7" fillId="48" borderId="104" xfId="53" applyFont="1" applyFill="1" applyBorder="1" applyAlignment="1">
      <alignment horizontal="left" vertical="center"/>
      <protection/>
    </xf>
    <xf numFmtId="0" fontId="9" fillId="42" borderId="47" xfId="53" applyFont="1" applyFill="1" applyBorder="1" applyAlignment="1" applyProtection="1">
      <alignment horizontal="left" vertical="center"/>
      <protection locked="0"/>
    </xf>
    <xf numFmtId="0" fontId="9" fillId="42" borderId="48" xfId="53" applyFont="1" applyFill="1" applyBorder="1" applyAlignment="1" applyProtection="1">
      <alignment horizontal="left" vertical="center"/>
      <protection locked="0"/>
    </xf>
    <xf numFmtId="0" fontId="9" fillId="42" borderId="104" xfId="53" applyFont="1" applyFill="1" applyBorder="1" applyAlignment="1" applyProtection="1">
      <alignment horizontal="left" vertical="center"/>
      <protection locked="0"/>
    </xf>
    <xf numFmtId="0" fontId="7" fillId="48" borderId="105" xfId="53" applyFont="1" applyFill="1" applyBorder="1" applyAlignment="1">
      <alignment horizontal="center" vertical="center" wrapText="1"/>
      <protection/>
    </xf>
    <xf numFmtId="0" fontId="7" fillId="48" borderId="70" xfId="53" applyFont="1" applyFill="1" applyBorder="1" applyAlignment="1">
      <alignment horizontal="center" vertical="center" wrapText="1"/>
      <protection/>
    </xf>
    <xf numFmtId="0" fontId="7" fillId="48" borderId="55" xfId="53" applyFont="1" applyFill="1" applyBorder="1" applyAlignment="1">
      <alignment horizontal="center" vertical="center" wrapText="1"/>
      <protection/>
    </xf>
    <xf numFmtId="0" fontId="7" fillId="48" borderId="106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/>
      <protection locked="0"/>
    </xf>
    <xf numFmtId="0" fontId="9" fillId="0" borderId="18" xfId="53" applyFont="1" applyFill="1" applyBorder="1" applyAlignment="1" applyProtection="1">
      <alignment horizontal="center" vertical="center"/>
      <protection locked="0"/>
    </xf>
    <xf numFmtId="0" fontId="9" fillId="0" borderId="35" xfId="53" applyFont="1" applyFill="1" applyBorder="1" applyAlignment="1" applyProtection="1">
      <alignment horizontal="center" vertical="center"/>
      <protection locked="0"/>
    </xf>
    <xf numFmtId="0" fontId="7" fillId="0" borderId="48" xfId="53" applyFont="1" applyFill="1" applyBorder="1" applyAlignment="1">
      <alignment horizontal="left" vertical="center"/>
      <protection/>
    </xf>
    <xf numFmtId="0" fontId="9" fillId="0" borderId="63" xfId="53" applyFont="1" applyFill="1" applyBorder="1" applyAlignment="1" applyProtection="1">
      <alignment horizontal="center" vertical="center"/>
      <protection locked="0"/>
    </xf>
    <xf numFmtId="0" fontId="7" fillId="49" borderId="0" xfId="53" applyFont="1" applyFill="1" applyBorder="1" applyAlignment="1">
      <alignment horizontal="center" vertical="center" wrapText="1"/>
      <protection/>
    </xf>
    <xf numFmtId="0" fontId="7" fillId="48" borderId="17" xfId="53" applyFont="1" applyFill="1" applyBorder="1" applyAlignment="1">
      <alignment horizontal="center" vertical="center" wrapText="1"/>
      <protection/>
    </xf>
    <xf numFmtId="0" fontId="7" fillId="48" borderId="18" xfId="53" applyFont="1" applyFill="1" applyBorder="1" applyAlignment="1">
      <alignment horizontal="center" vertical="center" wrapText="1"/>
      <protection/>
    </xf>
    <xf numFmtId="0" fontId="7" fillId="48" borderId="35" xfId="53" applyFont="1" applyFill="1" applyBorder="1" applyAlignment="1">
      <alignment horizontal="center" vertical="center" wrapText="1"/>
      <protection/>
    </xf>
    <xf numFmtId="0" fontId="7" fillId="48" borderId="107" xfId="53" applyFont="1" applyFill="1" applyBorder="1" applyAlignment="1">
      <alignment horizontal="center" vertical="center"/>
      <protection/>
    </xf>
    <xf numFmtId="49" fontId="9" fillId="0" borderId="17" xfId="53" applyNumberFormat="1" applyFont="1" applyFill="1" applyBorder="1" applyAlignment="1" applyProtection="1">
      <alignment horizontal="center" vertical="center"/>
      <protection locked="0"/>
    </xf>
    <xf numFmtId="49" fontId="9" fillId="0" borderId="18" xfId="53" applyNumberFormat="1" applyFont="1" applyFill="1" applyBorder="1" applyAlignment="1" applyProtection="1">
      <alignment horizontal="center" vertical="center"/>
      <protection locked="0"/>
    </xf>
    <xf numFmtId="170" fontId="9" fillId="0" borderId="107" xfId="53" applyNumberFormat="1" applyFont="1" applyFill="1" applyBorder="1" applyAlignment="1" applyProtection="1">
      <alignment horizontal="center" vertical="center"/>
      <protection locked="0"/>
    </xf>
    <xf numFmtId="0" fontId="80" fillId="0" borderId="70" xfId="0" applyFont="1" applyBorder="1" applyAlignment="1" applyProtection="1">
      <alignment/>
      <protection locked="0"/>
    </xf>
    <xf numFmtId="0" fontId="80" fillId="0" borderId="108" xfId="0" applyFont="1" applyBorder="1" applyAlignment="1" applyProtection="1">
      <alignment/>
      <protection locked="0"/>
    </xf>
    <xf numFmtId="0" fontId="7" fillId="0" borderId="55" xfId="53" applyFont="1" applyFill="1" applyBorder="1" applyAlignment="1">
      <alignment horizontal="left" vertical="center"/>
      <protection/>
    </xf>
    <xf numFmtId="0" fontId="90" fillId="49" borderId="85" xfId="53" applyFont="1" applyFill="1" applyBorder="1" applyAlignment="1">
      <alignment horizontal="center" vertical="center"/>
      <protection/>
    </xf>
    <xf numFmtId="0" fontId="90" fillId="49" borderId="69" xfId="53" applyFont="1" applyFill="1" applyBorder="1" applyAlignment="1">
      <alignment horizontal="center" vertical="center"/>
      <protection/>
    </xf>
    <xf numFmtId="0" fontId="90" fillId="49" borderId="42" xfId="53" applyFont="1" applyFill="1" applyBorder="1" applyAlignment="1">
      <alignment horizontal="center" vertical="center"/>
      <protection/>
    </xf>
    <xf numFmtId="0" fontId="81" fillId="0" borderId="47" xfId="42" applyFont="1" applyFill="1" applyBorder="1" applyAlignment="1" applyProtection="1">
      <alignment horizontal="left" vertical="center"/>
      <protection locked="0"/>
    </xf>
    <xf numFmtId="0" fontId="9" fillId="0" borderId="48" xfId="53" applyFont="1" applyFill="1" applyBorder="1" applyAlignment="1" applyProtection="1">
      <alignment horizontal="left" vertical="center"/>
      <protection locked="0"/>
    </xf>
    <xf numFmtId="0" fontId="9" fillId="0" borderId="104" xfId="53" applyFont="1" applyFill="1" applyBorder="1" applyAlignment="1" applyProtection="1">
      <alignment horizontal="left" vertical="center"/>
      <protection locked="0"/>
    </xf>
    <xf numFmtId="0" fontId="90" fillId="49" borderId="109" xfId="53" applyFont="1" applyFill="1" applyBorder="1" applyAlignment="1">
      <alignment horizontal="center" vertical="center"/>
      <protection/>
    </xf>
    <xf numFmtId="0" fontId="90" fillId="49" borderId="70" xfId="53" applyFont="1" applyFill="1" applyBorder="1" applyAlignment="1">
      <alignment horizontal="center" vertical="center"/>
      <protection/>
    </xf>
    <xf numFmtId="0" fontId="90" fillId="49" borderId="108" xfId="53" applyFont="1" applyFill="1" applyBorder="1" applyAlignment="1">
      <alignment horizontal="center" vertical="center"/>
      <protection/>
    </xf>
    <xf numFmtId="0" fontId="51" fillId="48" borderId="12" xfId="53" applyFont="1" applyFill="1" applyBorder="1" applyAlignment="1">
      <alignment horizontal="center" vertical="center" wrapText="1"/>
      <protection/>
    </xf>
    <xf numFmtId="0" fontId="71" fillId="0" borderId="47" xfId="53" applyFont="1" applyFill="1" applyBorder="1" applyAlignment="1" applyProtection="1">
      <alignment horizontal="center" vertical="center" wrapText="1"/>
      <protection locked="0"/>
    </xf>
    <xf numFmtId="0" fontId="71" fillId="0" borderId="48" xfId="53" applyFont="1" applyFill="1" applyBorder="1" applyAlignment="1" applyProtection="1">
      <alignment horizontal="center" vertical="center" wrapText="1"/>
      <protection locked="0"/>
    </xf>
    <xf numFmtId="0" fontId="71" fillId="0" borderId="104" xfId="53" applyFont="1" applyFill="1" applyBorder="1" applyAlignment="1" applyProtection="1">
      <alignment horizontal="center" vertical="center" wrapText="1"/>
      <protection locked="0"/>
    </xf>
    <xf numFmtId="0" fontId="9" fillId="0" borderId="54" xfId="53" applyFont="1" applyFill="1" applyBorder="1" applyAlignment="1" applyProtection="1">
      <alignment horizontal="center" vertical="center" wrapText="1"/>
      <protection locked="0"/>
    </xf>
    <xf numFmtId="0" fontId="9" fillId="0" borderId="55" xfId="53" applyFont="1" applyFill="1" applyBorder="1" applyAlignment="1" applyProtection="1">
      <alignment horizontal="center" vertical="center" wrapText="1"/>
      <protection locked="0"/>
    </xf>
    <xf numFmtId="0" fontId="9" fillId="0" borderId="71" xfId="53" applyFont="1" applyFill="1" applyBorder="1" applyAlignment="1" applyProtection="1">
      <alignment horizontal="center" vertical="center" wrapText="1"/>
      <protection locked="0"/>
    </xf>
    <xf numFmtId="14" fontId="83" fillId="48" borderId="12" xfId="53" applyNumberFormat="1" applyFont="1" applyFill="1" applyBorder="1" applyAlignment="1">
      <alignment horizontal="center" vertical="center" wrapText="1"/>
      <protection/>
    </xf>
    <xf numFmtId="0" fontId="52" fillId="42" borderId="17" xfId="53" applyFont="1" applyFill="1" applyBorder="1" applyAlignment="1" applyProtection="1">
      <alignment horizontal="center" vertical="center" wrapText="1"/>
      <protection locked="0"/>
    </xf>
    <xf numFmtId="0" fontId="52" fillId="42" borderId="18" xfId="53" applyFont="1" applyFill="1" applyBorder="1" applyAlignment="1" applyProtection="1">
      <alignment horizontal="center" vertical="center" wrapText="1"/>
      <protection locked="0"/>
    </xf>
    <xf numFmtId="0" fontId="52" fillId="42" borderId="63" xfId="53" applyFont="1" applyFill="1" applyBorder="1" applyAlignment="1" applyProtection="1">
      <alignment horizontal="center" vertical="center" wrapText="1"/>
      <protection locked="0"/>
    </xf>
    <xf numFmtId="0" fontId="7" fillId="48" borderId="47" xfId="53" applyFont="1" applyFill="1" applyBorder="1" applyAlignment="1">
      <alignment horizontal="center" vertical="center"/>
      <protection/>
    </xf>
    <xf numFmtId="0" fontId="7" fillId="48" borderId="104" xfId="53" applyFont="1" applyFill="1" applyBorder="1" applyAlignment="1">
      <alignment horizontal="center" vertical="center"/>
      <protection/>
    </xf>
    <xf numFmtId="0" fontId="71" fillId="0" borderId="17" xfId="53" applyFont="1" applyFill="1" applyBorder="1" applyAlignment="1" applyProtection="1">
      <alignment horizontal="center" vertical="center"/>
      <protection locked="0"/>
    </xf>
    <xf numFmtId="0" fontId="71" fillId="0" borderId="18" xfId="53" applyFont="1" applyFill="1" applyBorder="1" applyAlignment="1" applyProtection="1">
      <alignment horizontal="center" vertical="center"/>
      <protection locked="0"/>
    </xf>
    <xf numFmtId="0" fontId="71" fillId="0" borderId="63" xfId="53" applyFont="1" applyFill="1" applyBorder="1" applyAlignment="1" applyProtection="1">
      <alignment horizontal="center" vertical="center"/>
      <protection locked="0"/>
    </xf>
    <xf numFmtId="0" fontId="9" fillId="0" borderId="47" xfId="53" applyFont="1" applyFill="1" applyBorder="1" applyAlignment="1" applyProtection="1">
      <alignment horizontal="left" vertical="center"/>
      <protection locked="0"/>
    </xf>
    <xf numFmtId="0" fontId="9" fillId="0" borderId="49" xfId="53" applyFont="1" applyFill="1" applyBorder="1" applyAlignment="1" applyProtection="1">
      <alignment horizontal="left" vertical="center"/>
      <protection locked="0"/>
    </xf>
    <xf numFmtId="0" fontId="71" fillId="0" borderId="49" xfId="53" applyFont="1" applyFill="1" applyBorder="1" applyAlignment="1" applyProtection="1">
      <alignment horizontal="center" vertical="center" wrapText="1"/>
      <protection locked="0"/>
    </xf>
    <xf numFmtId="14" fontId="9" fillId="0" borderId="17" xfId="53" applyNumberFormat="1" applyFont="1" applyFill="1" applyBorder="1" applyAlignment="1" applyProtection="1">
      <alignment horizontal="center" vertical="center"/>
      <protection locked="0"/>
    </xf>
    <xf numFmtId="14" fontId="9" fillId="0" borderId="18" xfId="53" applyNumberFormat="1" applyFont="1" applyFill="1" applyBorder="1" applyAlignment="1" applyProtection="1">
      <alignment horizontal="center" vertical="center"/>
      <protection locked="0"/>
    </xf>
    <xf numFmtId="14" fontId="9" fillId="0" borderId="35" xfId="53" applyNumberFormat="1" applyFont="1" applyFill="1" applyBorder="1" applyAlignment="1" applyProtection="1">
      <alignment horizontal="center" vertical="center"/>
      <protection locked="0"/>
    </xf>
    <xf numFmtId="0" fontId="7" fillId="48" borderId="17" xfId="0" applyFont="1" applyFill="1" applyBorder="1" applyAlignment="1" applyProtection="1">
      <alignment horizontal="center" vertical="center" wrapText="1"/>
      <protection/>
    </xf>
    <xf numFmtId="0" fontId="7" fillId="48" borderId="18" xfId="0" applyFont="1" applyFill="1" applyBorder="1" applyAlignment="1" applyProtection="1">
      <alignment horizontal="center" vertical="center" wrapText="1"/>
      <protection/>
    </xf>
    <xf numFmtId="0" fontId="79" fillId="42" borderId="17" xfId="0" applyFont="1" applyFill="1" applyBorder="1" applyAlignment="1" applyProtection="1">
      <alignment horizontal="center" vertical="center" wrapText="1"/>
      <protection locked="0"/>
    </xf>
    <xf numFmtId="0" fontId="79" fillId="42" borderId="18" xfId="0" applyFont="1" applyFill="1" applyBorder="1" applyAlignment="1" applyProtection="1">
      <alignment horizontal="center" vertical="center" wrapText="1"/>
      <protection locked="0"/>
    </xf>
    <xf numFmtId="0" fontId="79" fillId="42" borderId="35" xfId="0" applyFont="1" applyFill="1" applyBorder="1" applyAlignment="1" applyProtection="1">
      <alignment horizontal="center" vertical="center" wrapText="1"/>
      <protection locked="0"/>
    </xf>
    <xf numFmtId="0" fontId="7" fillId="48" borderId="110" xfId="53" applyFont="1" applyFill="1" applyBorder="1" applyAlignment="1">
      <alignment horizontal="center" vertical="center" wrapText="1"/>
      <protection/>
    </xf>
    <xf numFmtId="0" fontId="71" fillId="0" borderId="35" xfId="53" applyFont="1" applyFill="1" applyBorder="1" applyAlignment="1" applyProtection="1">
      <alignment horizontal="center" vertical="center"/>
      <protection locked="0"/>
    </xf>
    <xf numFmtId="0" fontId="5" fillId="48" borderId="54" xfId="53" applyFont="1" applyFill="1" applyBorder="1" applyAlignment="1">
      <alignment horizontal="center" vertical="center" wrapText="1"/>
      <protection/>
    </xf>
    <xf numFmtId="0" fontId="5" fillId="48" borderId="55" xfId="53" applyFont="1" applyFill="1" applyBorder="1" applyAlignment="1">
      <alignment horizontal="center" vertical="center" wrapText="1"/>
      <protection/>
    </xf>
    <xf numFmtId="0" fontId="5" fillId="48" borderId="71" xfId="53" applyFont="1" applyFill="1" applyBorder="1" applyAlignment="1">
      <alignment horizontal="center" vertical="center" wrapText="1"/>
      <protection/>
    </xf>
    <xf numFmtId="0" fontId="6" fillId="48" borderId="93" xfId="53" applyFont="1" applyFill="1" applyBorder="1" applyAlignment="1">
      <alignment horizontal="left" vertical="center" wrapText="1"/>
      <protection/>
    </xf>
    <xf numFmtId="0" fontId="6" fillId="48" borderId="14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 applyProtection="1">
      <alignment horizontal="center" vertical="center"/>
      <protection locked="0"/>
    </xf>
    <xf numFmtId="14" fontId="52" fillId="42" borderId="17" xfId="53" applyNumberFormat="1" applyFont="1" applyFill="1" applyBorder="1" applyAlignment="1" applyProtection="1">
      <alignment horizontal="center" vertical="center" wrapText="1"/>
      <protection locked="0"/>
    </xf>
    <xf numFmtId="14" fontId="52" fillId="42" borderId="18" xfId="53" applyNumberFormat="1" applyFont="1" applyFill="1" applyBorder="1" applyAlignment="1" applyProtection="1">
      <alignment horizontal="center" vertical="center" wrapText="1"/>
      <protection locked="0"/>
    </xf>
    <xf numFmtId="14" fontId="52" fillId="42" borderId="35" xfId="53" applyNumberFormat="1" applyFont="1" applyFill="1" applyBorder="1" applyAlignment="1" applyProtection="1">
      <alignment horizontal="center" vertical="center" wrapText="1"/>
      <protection locked="0"/>
    </xf>
    <xf numFmtId="49" fontId="52" fillId="42" borderId="12" xfId="53" applyNumberFormat="1" applyFont="1" applyFill="1" applyBorder="1" applyAlignment="1" applyProtection="1">
      <alignment horizontal="center" vertical="center"/>
      <protection locked="0"/>
    </xf>
    <xf numFmtId="0" fontId="51" fillId="48" borderId="17" xfId="53" applyFont="1" applyFill="1" applyBorder="1" applyAlignment="1">
      <alignment horizontal="center" vertical="center" wrapText="1"/>
      <protection/>
    </xf>
    <xf numFmtId="0" fontId="51" fillId="48" borderId="18" xfId="53" applyFont="1" applyFill="1" applyBorder="1" applyAlignment="1">
      <alignment horizontal="center" vertical="center" wrapText="1"/>
      <protection/>
    </xf>
    <xf numFmtId="0" fontId="7" fillId="48" borderId="47" xfId="53" applyFont="1" applyFill="1" applyBorder="1" applyAlignment="1">
      <alignment horizontal="center" vertical="center" wrapText="1"/>
      <protection/>
    </xf>
    <xf numFmtId="0" fontId="7" fillId="48" borderId="48" xfId="53" applyFont="1" applyFill="1" applyBorder="1" applyAlignment="1">
      <alignment horizontal="center" vertical="center" wrapText="1"/>
      <protection/>
    </xf>
    <xf numFmtId="0" fontId="7" fillId="48" borderId="104" xfId="53" applyFont="1" applyFill="1" applyBorder="1" applyAlignment="1">
      <alignment horizontal="center" vertical="center" wrapText="1"/>
      <protection/>
    </xf>
    <xf numFmtId="0" fontId="71" fillId="0" borderId="12" xfId="53" applyFont="1" applyFill="1" applyBorder="1" applyAlignment="1" applyProtection="1">
      <alignment horizontal="center" vertical="center"/>
      <protection locked="0"/>
    </xf>
    <xf numFmtId="49" fontId="52" fillId="0" borderId="17" xfId="53" applyNumberFormat="1" applyFont="1" applyFill="1" applyBorder="1" applyAlignment="1" applyProtection="1">
      <alignment horizontal="center" vertical="center"/>
      <protection locked="0"/>
    </xf>
    <xf numFmtId="49" fontId="52" fillId="0" borderId="35" xfId="53" applyNumberFormat="1" applyFont="1" applyFill="1" applyBorder="1" applyAlignment="1" applyProtection="1">
      <alignment horizontal="center" vertical="center"/>
      <protection locked="0"/>
    </xf>
    <xf numFmtId="0" fontId="52" fillId="42" borderId="35" xfId="53" applyFont="1" applyFill="1" applyBorder="1" applyAlignment="1" applyProtection="1">
      <alignment horizontal="center" vertical="center" wrapText="1"/>
      <protection locked="0"/>
    </xf>
    <xf numFmtId="0" fontId="91" fillId="48" borderId="111" xfId="53" applyFont="1" applyFill="1" applyBorder="1" applyAlignment="1">
      <alignment horizontal="left" vertical="center" wrapText="1"/>
      <protection/>
    </xf>
    <xf numFmtId="0" fontId="91" fillId="48" borderId="13" xfId="53" applyFont="1" applyFill="1" applyBorder="1" applyAlignment="1">
      <alignment horizontal="left" vertical="center" wrapText="1"/>
      <protection/>
    </xf>
    <xf numFmtId="0" fontId="7" fillId="48" borderId="90" xfId="53" applyFont="1" applyFill="1" applyBorder="1" applyAlignment="1">
      <alignment horizontal="center" vertical="center" wrapText="1"/>
      <protection/>
    </xf>
    <xf numFmtId="0" fontId="7" fillId="48" borderId="107" xfId="53" applyFont="1" applyFill="1" applyBorder="1" applyAlignment="1">
      <alignment horizontal="center" vertical="center" wrapText="1"/>
      <protection/>
    </xf>
    <xf numFmtId="0" fontId="7" fillId="48" borderId="24" xfId="53" applyFont="1" applyFill="1" applyBorder="1" applyAlignment="1">
      <alignment horizontal="center" vertical="center" wrapText="1"/>
      <protection/>
    </xf>
    <xf numFmtId="0" fontId="7" fillId="48" borderId="12" xfId="53" applyFont="1" applyFill="1" applyBorder="1" applyAlignment="1">
      <alignment horizontal="center" vertical="center" wrapText="1"/>
      <protection/>
    </xf>
    <xf numFmtId="0" fontId="7" fillId="48" borderId="24" xfId="53" applyFont="1" applyFill="1" applyBorder="1" applyAlignment="1">
      <alignment horizontal="left" vertical="center" wrapText="1"/>
      <protection/>
    </xf>
    <xf numFmtId="0" fontId="7" fillId="48" borderId="12" xfId="53" applyFont="1" applyFill="1" applyBorder="1" applyAlignment="1">
      <alignment horizontal="left" vertical="center" wrapText="1"/>
      <protection/>
    </xf>
    <xf numFmtId="0" fontId="7" fillId="48" borderId="111" xfId="53" applyFont="1" applyFill="1" applyBorder="1" applyAlignment="1">
      <alignment horizontal="left" vertical="center" wrapText="1"/>
      <protection/>
    </xf>
    <xf numFmtId="0" fontId="7" fillId="48" borderId="13" xfId="53" applyFont="1" applyFill="1" applyBorder="1" applyAlignment="1">
      <alignment horizontal="left" vertical="center" wrapText="1"/>
      <protection/>
    </xf>
    <xf numFmtId="0" fontId="7" fillId="48" borderId="112" xfId="53" applyFont="1" applyFill="1" applyBorder="1" applyAlignment="1">
      <alignment horizontal="center" vertical="center" wrapText="1"/>
      <protection/>
    </xf>
    <xf numFmtId="0" fontId="7" fillId="48" borderId="12" xfId="53" applyFont="1" applyFill="1" applyBorder="1" applyAlignment="1">
      <alignment horizontal="center" vertical="center"/>
      <protection/>
    </xf>
    <xf numFmtId="0" fontId="7" fillId="0" borderId="48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170" fontId="9" fillId="0" borderId="14" xfId="53" applyNumberFormat="1" applyFont="1" applyFill="1" applyBorder="1" applyAlignment="1" applyProtection="1">
      <alignment horizontal="center" vertical="center"/>
      <protection locked="0"/>
    </xf>
    <xf numFmtId="170" fontId="9" fillId="0" borderId="91" xfId="53" applyNumberFormat="1" applyFont="1" applyFill="1" applyBorder="1" applyAlignment="1" applyProtection="1">
      <alignment horizontal="center" vertical="center"/>
      <protection locked="0"/>
    </xf>
    <xf numFmtId="0" fontId="9" fillId="0" borderId="47" xfId="53" applyFont="1" applyFill="1" applyBorder="1" applyAlignment="1" applyProtection="1">
      <alignment horizontal="center" vertical="center"/>
      <protection locked="0"/>
    </xf>
    <xf numFmtId="0" fontId="9" fillId="0" borderId="48" xfId="53" applyFont="1" applyFill="1" applyBorder="1" applyAlignment="1" applyProtection="1">
      <alignment horizontal="center" vertical="center"/>
      <protection locked="0"/>
    </xf>
    <xf numFmtId="0" fontId="9" fillId="0" borderId="65" xfId="53" applyFont="1" applyFill="1" applyBorder="1" applyAlignment="1" applyProtection="1">
      <alignment horizontal="left" vertical="center" wrapText="1"/>
      <protection locked="0"/>
    </xf>
    <xf numFmtId="0" fontId="9" fillId="0" borderId="12" xfId="53" applyFont="1" applyFill="1" applyBorder="1" applyAlignment="1" applyProtection="1">
      <alignment horizontal="left" vertical="center" wrapText="1"/>
      <protection locked="0"/>
    </xf>
    <xf numFmtId="0" fontId="71" fillId="48" borderId="65" xfId="53" applyFont="1" applyFill="1" applyBorder="1" applyAlignment="1">
      <alignment horizontal="center" vertical="center" wrapText="1"/>
      <protection/>
    </xf>
    <xf numFmtId="0" fontId="71" fillId="48" borderId="12" xfId="53" applyFont="1" applyFill="1" applyBorder="1" applyAlignment="1">
      <alignment horizontal="center" vertical="center" wrapText="1"/>
      <protection/>
    </xf>
    <xf numFmtId="49" fontId="22" fillId="0" borderId="17" xfId="64" applyNumberFormat="1" applyFont="1" applyFill="1" applyBorder="1" applyAlignment="1" applyProtection="1">
      <alignment horizontal="center" vertical="center"/>
      <protection locked="0"/>
    </xf>
    <xf numFmtId="49" fontId="22" fillId="0" borderId="18" xfId="64" applyNumberFormat="1" applyFont="1" applyFill="1" applyBorder="1" applyAlignment="1" applyProtection="1">
      <alignment horizontal="center" vertical="center"/>
      <protection locked="0"/>
    </xf>
    <xf numFmtId="49" fontId="22" fillId="0" borderId="63" xfId="64" applyNumberFormat="1" applyFont="1" applyFill="1" applyBorder="1" applyAlignment="1" applyProtection="1">
      <alignment horizontal="center" vertical="center"/>
      <protection locked="0"/>
    </xf>
    <xf numFmtId="0" fontId="9" fillId="0" borderId="51" xfId="53" applyNumberFormat="1" applyFont="1" applyBorder="1" applyAlignment="1" applyProtection="1">
      <alignment horizontal="center" vertical="center"/>
      <protection locked="0"/>
    </xf>
    <xf numFmtId="0" fontId="9" fillId="0" borderId="86" xfId="53" applyNumberFormat="1" applyFont="1" applyBorder="1" applyAlignment="1" applyProtection="1">
      <alignment horizontal="center" vertical="center"/>
      <protection locked="0"/>
    </xf>
    <xf numFmtId="0" fontId="9" fillId="0" borderId="13" xfId="53" applyNumberFormat="1" applyFont="1" applyBorder="1" applyAlignment="1" applyProtection="1">
      <alignment horizontal="center" vertical="center"/>
      <protection locked="0"/>
    </xf>
    <xf numFmtId="0" fontId="7" fillId="48" borderId="113" xfId="53" applyFont="1" applyFill="1" applyBorder="1" applyAlignment="1">
      <alignment horizontal="left" vertical="center" wrapText="1"/>
      <protection/>
    </xf>
    <xf numFmtId="0" fontId="7" fillId="48" borderId="114" xfId="53" applyFont="1" applyFill="1" applyBorder="1" applyAlignment="1">
      <alignment horizontal="left" vertical="center" wrapText="1"/>
      <protection/>
    </xf>
    <xf numFmtId="0" fontId="71" fillId="48" borderId="17" xfId="53" applyFont="1" applyFill="1" applyBorder="1" applyAlignment="1">
      <alignment horizontal="center" vertical="center" wrapText="1"/>
      <protection/>
    </xf>
    <xf numFmtId="0" fontId="71" fillId="48" borderId="18" xfId="53" applyFont="1" applyFill="1" applyBorder="1" applyAlignment="1">
      <alignment horizontal="center" vertical="center" wrapText="1"/>
      <protection/>
    </xf>
    <xf numFmtId="0" fontId="71" fillId="48" borderId="35" xfId="53" applyFont="1" applyFill="1" applyBorder="1" applyAlignment="1">
      <alignment horizontal="center" vertical="center" wrapText="1"/>
      <protection/>
    </xf>
    <xf numFmtId="0" fontId="90" fillId="49" borderId="55" xfId="53" applyFont="1" applyFill="1" applyBorder="1" applyAlignment="1">
      <alignment horizontal="center" vertical="center"/>
      <protection/>
    </xf>
    <xf numFmtId="9" fontId="0" fillId="42" borderId="18" xfId="61" applyFill="1" applyBorder="1" applyAlignment="1" applyProtection="1">
      <alignment horizontal="center"/>
      <protection locked="0"/>
    </xf>
    <xf numFmtId="9" fontId="0" fillId="42" borderId="35" xfId="61" applyFill="1" applyBorder="1" applyAlignment="1" applyProtection="1">
      <alignment horizontal="center"/>
      <protection locked="0"/>
    </xf>
    <xf numFmtId="0" fontId="9" fillId="0" borderId="51" xfId="53" applyFont="1" applyFill="1" applyBorder="1" applyAlignment="1">
      <alignment horizontal="left" vertical="center" wrapText="1"/>
      <protection/>
    </xf>
    <xf numFmtId="0" fontId="7" fillId="48" borderId="50" xfId="53" applyFont="1" applyFill="1" applyBorder="1" applyAlignment="1">
      <alignment horizontal="left" vertical="center" wrapText="1"/>
      <protection/>
    </xf>
    <xf numFmtId="0" fontId="7" fillId="48" borderId="18" xfId="53" applyFont="1" applyFill="1" applyBorder="1" applyAlignment="1" applyProtection="1">
      <alignment horizontal="left" vertical="center"/>
      <protection locked="0"/>
    </xf>
    <xf numFmtId="3" fontId="9" fillId="0" borderId="114" xfId="53" applyNumberFormat="1" applyFont="1" applyFill="1" applyBorder="1" applyAlignment="1" applyProtection="1">
      <alignment horizontal="center" vertical="center"/>
      <protection locked="0"/>
    </xf>
    <xf numFmtId="3" fontId="9" fillId="0" borderId="115" xfId="53" applyNumberFormat="1" applyFont="1" applyFill="1" applyBorder="1" applyAlignment="1" applyProtection="1">
      <alignment horizontal="center" vertical="center"/>
      <protection locked="0"/>
    </xf>
    <xf numFmtId="0" fontId="7" fillId="48" borderId="19" xfId="53" applyFont="1" applyFill="1" applyBorder="1" applyAlignment="1">
      <alignment horizontal="left" vertical="center" wrapText="1"/>
      <protection/>
    </xf>
    <xf numFmtId="0" fontId="7" fillId="48" borderId="20" xfId="53" applyFont="1" applyFill="1" applyBorder="1" applyAlignment="1">
      <alignment horizontal="left" vertical="center" wrapText="1"/>
      <protection/>
    </xf>
    <xf numFmtId="0" fontId="7" fillId="48" borderId="116" xfId="53" applyFont="1" applyFill="1" applyBorder="1" applyAlignment="1">
      <alignment horizontal="left" vertical="center" wrapText="1"/>
      <protection/>
    </xf>
    <xf numFmtId="0" fontId="7" fillId="48" borderId="25" xfId="53" applyFont="1" applyFill="1" applyBorder="1" applyAlignment="1">
      <alignment horizontal="left" vertical="center" wrapText="1"/>
      <protection/>
    </xf>
    <xf numFmtId="0" fontId="7" fillId="48" borderId="26" xfId="53" applyFont="1" applyFill="1" applyBorder="1" applyAlignment="1">
      <alignment horizontal="left" vertical="center" wrapText="1"/>
      <protection/>
    </xf>
    <xf numFmtId="0" fontId="7" fillId="48" borderId="117" xfId="53" applyFont="1" applyFill="1" applyBorder="1" applyAlignment="1">
      <alignment horizontal="left" vertical="center" wrapText="1"/>
      <protection/>
    </xf>
    <xf numFmtId="0" fontId="9" fillId="0" borderId="107" xfId="53" applyFont="1" applyFill="1" applyBorder="1" applyAlignment="1" applyProtection="1">
      <alignment horizontal="center" vertical="center"/>
      <protection locked="0"/>
    </xf>
    <xf numFmtId="0" fontId="9" fillId="0" borderId="91" xfId="53" applyFont="1" applyFill="1" applyBorder="1" applyAlignment="1" applyProtection="1">
      <alignment horizontal="center" vertical="center"/>
      <protection locked="0"/>
    </xf>
    <xf numFmtId="0" fontId="9" fillId="0" borderId="114" xfId="53" applyFont="1" applyFill="1" applyBorder="1" applyAlignment="1" applyProtection="1">
      <alignment horizontal="center" vertical="center" wrapText="1"/>
      <protection locked="0"/>
    </xf>
    <xf numFmtId="0" fontId="7" fillId="48" borderId="93" xfId="53" applyFont="1" applyFill="1" applyBorder="1" applyAlignment="1">
      <alignment horizontal="left" vertical="center" wrapText="1"/>
      <protection/>
    </xf>
    <xf numFmtId="0" fontId="7" fillId="48" borderId="14" xfId="53" applyFont="1" applyFill="1" applyBorder="1" applyAlignment="1">
      <alignment horizontal="left" vertical="center" wrapText="1"/>
      <protection/>
    </xf>
    <xf numFmtId="0" fontId="7" fillId="0" borderId="55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68" xfId="53" applyFont="1" applyFill="1" applyBorder="1" applyAlignment="1" applyProtection="1">
      <alignment horizontal="center" vertical="center" wrapText="1"/>
      <protection locked="0"/>
    </xf>
    <xf numFmtId="1" fontId="9" fillId="0" borderId="17" xfId="53" applyNumberFormat="1" applyFont="1" applyFill="1" applyBorder="1" applyAlignment="1" applyProtection="1">
      <alignment horizontal="center" vertical="center" wrapText="1"/>
      <protection locked="0"/>
    </xf>
    <xf numFmtId="1" fontId="9" fillId="0" borderId="18" xfId="53" applyNumberFormat="1" applyFont="1" applyFill="1" applyBorder="1" applyAlignment="1" applyProtection="1">
      <alignment horizontal="center" vertical="center" wrapText="1"/>
      <protection locked="0"/>
    </xf>
    <xf numFmtId="1" fontId="9" fillId="0" borderId="35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35" xfId="53" applyFont="1" applyFill="1" applyBorder="1" applyAlignment="1" applyProtection="1">
      <alignment horizontal="center" vertical="center" wrapText="1"/>
      <protection locked="0"/>
    </xf>
    <xf numFmtId="0" fontId="71" fillId="48" borderId="68" xfId="53" applyFont="1" applyFill="1" applyBorder="1" applyAlignment="1">
      <alignment horizontal="center" vertical="center" wrapText="1"/>
      <protection/>
    </xf>
    <xf numFmtId="0" fontId="7" fillId="48" borderId="118" xfId="53" applyFont="1" applyFill="1" applyBorder="1" applyAlignment="1">
      <alignment horizontal="center" vertical="center" wrapText="1"/>
      <protection/>
    </xf>
    <xf numFmtId="0" fontId="7" fillId="48" borderId="119" xfId="53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 applyProtection="1">
      <alignment horizontal="center"/>
      <protection locked="0"/>
    </xf>
    <xf numFmtId="0" fontId="9" fillId="0" borderId="18" xfId="55" applyFont="1" applyFill="1" applyBorder="1" applyAlignment="1" applyProtection="1">
      <alignment horizontal="center"/>
      <protection locked="0"/>
    </xf>
    <xf numFmtId="0" fontId="9" fillId="0" borderId="35" xfId="55" applyFont="1" applyFill="1" applyBorder="1" applyAlignment="1" applyProtection="1">
      <alignment horizontal="center"/>
      <protection locked="0"/>
    </xf>
    <xf numFmtId="0" fontId="77" fillId="48" borderId="85" xfId="0" applyFont="1" applyFill="1" applyBorder="1" applyAlignment="1">
      <alignment horizontal="left" vertical="top" wrapText="1"/>
    </xf>
    <xf numFmtId="0" fontId="77" fillId="48" borderId="69" xfId="0" applyFont="1" applyFill="1" applyBorder="1" applyAlignment="1">
      <alignment horizontal="left" vertical="top" wrapText="1"/>
    </xf>
    <xf numFmtId="0" fontId="77" fillId="48" borderId="42" xfId="0" applyFont="1" applyFill="1" applyBorder="1" applyAlignment="1">
      <alignment horizontal="left" vertical="top" wrapText="1"/>
    </xf>
    <xf numFmtId="173" fontId="6" fillId="0" borderId="119" xfId="53" applyNumberFormat="1" applyFont="1" applyFill="1" applyBorder="1" applyAlignment="1" applyProtection="1">
      <alignment horizontal="left" vertical="center"/>
      <protection locked="0"/>
    </xf>
    <xf numFmtId="173" fontId="6" fillId="0" borderId="120" xfId="53" applyNumberFormat="1" applyFont="1" applyFill="1" applyBorder="1" applyAlignment="1" applyProtection="1">
      <alignment horizontal="left" vertical="center"/>
      <protection locked="0"/>
    </xf>
    <xf numFmtId="0" fontId="52" fillId="0" borderId="14" xfId="0" applyFont="1" applyFill="1" applyBorder="1" applyAlignment="1" applyProtection="1">
      <alignment horizontal="center" vertical="center"/>
      <protection locked="0"/>
    </xf>
    <xf numFmtId="0" fontId="7" fillId="48" borderId="14" xfId="53" applyFont="1" applyFill="1" applyBorder="1" applyAlignment="1">
      <alignment horizontal="center" vertical="center" wrapText="1"/>
      <protection/>
    </xf>
    <xf numFmtId="3" fontId="76" fillId="0" borderId="85" xfId="0" applyNumberFormat="1" applyFont="1" applyBorder="1" applyAlignment="1" applyProtection="1">
      <alignment horizontal="center" vertical="top" wrapText="1"/>
      <protection hidden="1" locked="0"/>
    </xf>
    <xf numFmtId="3" fontId="76" fillId="0" borderId="69" xfId="0" applyNumberFormat="1" applyFont="1" applyBorder="1" applyAlignment="1" applyProtection="1">
      <alignment horizontal="center" vertical="top" wrapText="1"/>
      <protection hidden="1" locked="0"/>
    </xf>
    <xf numFmtId="3" fontId="76" fillId="0" borderId="42" xfId="0" applyNumberFormat="1" applyFont="1" applyBorder="1" applyAlignment="1" applyProtection="1">
      <alignment horizontal="center" vertical="top" wrapText="1"/>
      <protection hidden="1" locked="0"/>
    </xf>
    <xf numFmtId="0" fontId="76" fillId="48" borderId="121" xfId="0" applyFont="1" applyFill="1" applyBorder="1" applyAlignment="1">
      <alignment horizontal="center" vertical="center" wrapText="1"/>
    </xf>
    <xf numFmtId="0" fontId="76" fillId="48" borderId="69" xfId="0" applyFont="1" applyFill="1" applyBorder="1" applyAlignment="1">
      <alignment horizontal="center" vertical="center" wrapText="1"/>
    </xf>
    <xf numFmtId="0" fontId="76" fillId="48" borderId="122" xfId="0" applyFont="1" applyFill="1" applyBorder="1" applyAlignment="1">
      <alignment horizontal="center" vertical="center" wrapText="1"/>
    </xf>
    <xf numFmtId="0" fontId="77" fillId="0" borderId="85" xfId="0" applyFont="1" applyBorder="1" applyAlignment="1" applyProtection="1">
      <alignment horizontal="center" vertical="top" wrapText="1"/>
      <protection hidden="1" locked="0"/>
    </xf>
    <xf numFmtId="0" fontId="77" fillId="0" borderId="69" xfId="0" applyFont="1" applyBorder="1" applyAlignment="1" applyProtection="1">
      <alignment horizontal="center" vertical="top" wrapText="1"/>
      <protection hidden="1" locked="0"/>
    </xf>
    <xf numFmtId="0" fontId="77" fillId="0" borderId="42" xfId="0" applyFont="1" applyBorder="1" applyAlignment="1" applyProtection="1">
      <alignment horizontal="center" vertical="top" wrapText="1"/>
      <protection hidden="1" locked="0"/>
    </xf>
    <xf numFmtId="0" fontId="9" fillId="42" borderId="12" xfId="53" applyFont="1" applyFill="1" applyBorder="1" applyAlignment="1" applyProtection="1">
      <alignment horizontal="center" vertical="center"/>
      <protection hidden="1" locked="0"/>
    </xf>
    <xf numFmtId="0" fontId="9" fillId="42" borderId="123" xfId="53" applyFont="1" applyFill="1" applyBorder="1" applyAlignment="1" applyProtection="1">
      <alignment horizontal="center" vertical="center"/>
      <protection hidden="1" locked="0"/>
    </xf>
    <xf numFmtId="0" fontId="9" fillId="0" borderId="47" xfId="53" applyFont="1" applyFill="1" applyBorder="1" applyAlignment="1" applyProtection="1">
      <alignment horizontal="center" vertical="center" wrapText="1"/>
      <protection locked="0"/>
    </xf>
    <xf numFmtId="0" fontId="9" fillId="0" borderId="48" xfId="53" applyFont="1" applyFill="1" applyBorder="1" applyAlignment="1" applyProtection="1">
      <alignment horizontal="center" vertical="center" wrapText="1"/>
      <protection locked="0"/>
    </xf>
    <xf numFmtId="0" fontId="9" fillId="0" borderId="104" xfId="53" applyFont="1" applyFill="1" applyBorder="1" applyAlignment="1" applyProtection="1">
      <alignment horizontal="center" vertical="center" wrapText="1"/>
      <protection locked="0"/>
    </xf>
    <xf numFmtId="3" fontId="7" fillId="48" borderId="85" xfId="53" applyNumberFormat="1" applyFont="1" applyFill="1" applyBorder="1" applyAlignment="1">
      <alignment horizontal="center" vertical="center" wrapText="1"/>
      <protection/>
    </xf>
    <xf numFmtId="3" fontId="7" fillId="48" borderId="69" xfId="53" applyNumberFormat="1" applyFont="1" applyFill="1" applyBorder="1" applyAlignment="1">
      <alignment horizontal="center" vertical="center" wrapText="1"/>
      <protection/>
    </xf>
    <xf numFmtId="3" fontId="7" fillId="48" borderId="42" xfId="53" applyNumberFormat="1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 applyProtection="1">
      <alignment horizontal="center" vertical="center" wrapText="1"/>
      <protection locked="0"/>
    </xf>
    <xf numFmtId="0" fontId="9" fillId="0" borderId="51" xfId="53" applyFont="1" applyFill="1" applyBorder="1" applyAlignment="1" applyProtection="1">
      <alignment horizontal="center" vertical="center" wrapText="1"/>
      <protection locked="0"/>
    </xf>
    <xf numFmtId="0" fontId="9" fillId="0" borderId="86" xfId="53" applyFont="1" applyFill="1" applyBorder="1" applyAlignment="1" applyProtection="1">
      <alignment horizontal="center" vertical="center" wrapText="1"/>
      <protection locked="0"/>
    </xf>
    <xf numFmtId="0" fontId="84" fillId="42" borderId="69" xfId="0" applyFont="1" applyFill="1" applyBorder="1" applyAlignment="1" applyProtection="1">
      <alignment horizontal="center" vertical="top" wrapText="1"/>
      <protection locked="0"/>
    </xf>
    <xf numFmtId="0" fontId="7" fillId="48" borderId="67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 applyProtection="1">
      <alignment horizontal="left" vertical="center"/>
      <protection locked="0"/>
    </xf>
    <xf numFmtId="0" fontId="6" fillId="0" borderId="124" xfId="53" applyFont="1" applyFill="1" applyBorder="1" applyAlignment="1" applyProtection="1">
      <alignment horizontal="left" vertical="center"/>
      <protection locked="0"/>
    </xf>
    <xf numFmtId="0" fontId="51" fillId="0" borderId="105" xfId="0" applyFont="1" applyFill="1" applyBorder="1" applyAlignment="1" applyProtection="1">
      <alignment horizontal="center" vertical="center" wrapText="1"/>
      <protection locked="0"/>
    </xf>
    <xf numFmtId="0" fontId="51" fillId="0" borderId="70" xfId="0" applyFont="1" applyFill="1" applyBorder="1" applyAlignment="1" applyProtection="1">
      <alignment horizontal="center" vertical="center" wrapText="1"/>
      <protection locked="0"/>
    </xf>
    <xf numFmtId="0" fontId="51" fillId="0" borderId="106" xfId="0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left" vertical="center" wrapText="1"/>
      <protection locked="0"/>
    </xf>
    <xf numFmtId="0" fontId="9" fillId="0" borderId="35" xfId="53" applyFont="1" applyFill="1" applyBorder="1" applyAlignment="1" applyProtection="1">
      <alignment horizontal="left" vertical="center" wrapText="1"/>
      <protection locked="0"/>
    </xf>
    <xf numFmtId="0" fontId="7" fillId="0" borderId="57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58" xfId="53" applyFont="1" applyFill="1" applyBorder="1" applyAlignment="1">
      <alignment horizontal="left" vertical="center" wrapText="1"/>
      <protection/>
    </xf>
    <xf numFmtId="0" fontId="7" fillId="0" borderId="61" xfId="53" applyFont="1" applyFill="1" applyBorder="1" applyAlignment="1">
      <alignment horizontal="left" vertical="center" wrapText="1"/>
      <protection/>
    </xf>
    <xf numFmtId="0" fontId="7" fillId="0" borderId="51" xfId="53" applyFont="1" applyFill="1" applyBorder="1" applyAlignment="1">
      <alignment horizontal="left" vertical="center" wrapText="1"/>
      <protection/>
    </xf>
    <xf numFmtId="0" fontId="7" fillId="0" borderId="62" xfId="53" applyFont="1" applyFill="1" applyBorder="1" applyAlignment="1">
      <alignment horizontal="left" vertical="center" wrapText="1"/>
      <protection/>
    </xf>
    <xf numFmtId="170" fontId="71" fillId="0" borderId="17" xfId="53" applyNumberFormat="1" applyFont="1" applyFill="1" applyBorder="1" applyAlignment="1" applyProtection="1">
      <alignment horizontal="center" vertical="center"/>
      <protection locked="0"/>
    </xf>
    <xf numFmtId="170" fontId="71" fillId="0" borderId="18" xfId="53" applyNumberFormat="1" applyFont="1" applyFill="1" applyBorder="1" applyAlignment="1" applyProtection="1">
      <alignment horizontal="center" vertical="center"/>
      <protection locked="0"/>
    </xf>
    <xf numFmtId="170" fontId="71" fillId="0" borderId="63" xfId="53" applyNumberFormat="1" applyFont="1" applyFill="1" applyBorder="1" applyAlignment="1" applyProtection="1">
      <alignment horizontal="center" vertical="center"/>
      <protection locked="0"/>
    </xf>
    <xf numFmtId="0" fontId="9" fillId="0" borderId="104" xfId="53" applyFont="1" applyFill="1" applyBorder="1" applyAlignment="1" applyProtection="1">
      <alignment horizontal="center" vertical="center"/>
      <protection locked="0"/>
    </xf>
    <xf numFmtId="1" fontId="9" fillId="0" borderId="125" xfId="53" applyNumberFormat="1" applyFont="1" applyBorder="1" applyAlignment="1" applyProtection="1">
      <alignment horizontal="center" vertical="center"/>
      <protection locked="0"/>
    </xf>
    <xf numFmtId="1" fontId="9" fillId="0" borderId="26" xfId="53" applyNumberFormat="1" applyFont="1" applyBorder="1" applyAlignment="1" applyProtection="1">
      <alignment horizontal="center" vertical="center"/>
      <protection locked="0"/>
    </xf>
    <xf numFmtId="1" fontId="9" fillId="0" borderId="117" xfId="53" applyNumberFormat="1" applyFont="1" applyBorder="1" applyAlignment="1" applyProtection="1">
      <alignment horizontal="center" vertical="center"/>
      <protection locked="0"/>
    </xf>
    <xf numFmtId="0" fontId="9" fillId="0" borderId="51" xfId="53" applyFont="1" applyFill="1" applyBorder="1" applyAlignment="1">
      <alignment horizontal="left" vertical="center"/>
      <protection/>
    </xf>
    <xf numFmtId="14" fontId="79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9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79" fillId="0" borderId="63" xfId="0" applyNumberFormat="1" applyFont="1" applyFill="1" applyBorder="1" applyAlignment="1" applyProtection="1">
      <alignment horizontal="center" vertical="center" wrapText="1"/>
      <protection locked="0"/>
    </xf>
    <xf numFmtId="170" fontId="9" fillId="0" borderId="12" xfId="53" applyNumberFormat="1" applyFont="1" applyFill="1" applyBorder="1" applyAlignment="1" applyProtection="1">
      <alignment horizontal="center" vertical="center"/>
      <protection locked="0"/>
    </xf>
    <xf numFmtId="170" fontId="9" fillId="0" borderId="92" xfId="53" applyNumberFormat="1" applyFont="1" applyFill="1" applyBorder="1" applyAlignment="1" applyProtection="1">
      <alignment horizontal="center" vertical="center"/>
      <protection locked="0"/>
    </xf>
    <xf numFmtId="14" fontId="9" fillId="0" borderId="63" xfId="53" applyNumberFormat="1" applyFont="1" applyFill="1" applyBorder="1" applyAlignment="1" applyProtection="1">
      <alignment horizontal="center" vertical="center"/>
      <protection locked="0"/>
    </xf>
    <xf numFmtId="0" fontId="9" fillId="0" borderId="49" xfId="53" applyFont="1" applyFill="1" applyBorder="1" applyAlignment="1" applyProtection="1">
      <alignment horizontal="center" vertical="center"/>
      <protection locked="0"/>
    </xf>
    <xf numFmtId="1" fontId="9" fillId="0" borderId="17" xfId="53" applyNumberFormat="1" applyFont="1" applyFill="1" applyBorder="1" applyAlignment="1" applyProtection="1">
      <alignment horizontal="center" vertical="center"/>
      <protection locked="0"/>
    </xf>
    <xf numFmtId="1" fontId="9" fillId="0" borderId="18" xfId="53" applyNumberFormat="1" applyFont="1" applyFill="1" applyBorder="1" applyAlignment="1" applyProtection="1">
      <alignment horizontal="center" vertical="center"/>
      <protection locked="0"/>
    </xf>
    <xf numFmtId="1" fontId="9" fillId="0" borderId="63" xfId="53" applyNumberFormat="1" applyFont="1" applyFill="1" applyBorder="1" applyAlignment="1" applyProtection="1">
      <alignment horizontal="center" vertical="center"/>
      <protection locked="0"/>
    </xf>
    <xf numFmtId="0" fontId="91" fillId="48" borderId="47" xfId="53" applyFont="1" applyFill="1" applyBorder="1" applyAlignment="1">
      <alignment horizontal="center" vertical="center"/>
      <protection/>
    </xf>
    <xf numFmtId="0" fontId="91" fillId="48" borderId="104" xfId="53" applyFont="1" applyFill="1" applyBorder="1" applyAlignment="1">
      <alignment horizontal="center" vertical="center"/>
      <protection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0" fontId="79" fillId="0" borderId="126" xfId="0" applyFont="1" applyFill="1" applyBorder="1" applyAlignment="1" applyProtection="1">
      <alignment horizontal="center" vertical="center"/>
      <protection locked="0"/>
    </xf>
    <xf numFmtId="0" fontId="71" fillId="0" borderId="50" xfId="53" applyFont="1" applyFill="1" applyBorder="1" applyAlignment="1" applyProtection="1">
      <alignment horizontal="left" vertical="center"/>
      <protection locked="0"/>
    </xf>
    <xf numFmtId="0" fontId="71" fillId="0" borderId="51" xfId="53" applyFont="1" applyFill="1" applyBorder="1" applyAlignment="1" applyProtection="1">
      <alignment horizontal="left" vertical="center"/>
      <protection locked="0"/>
    </xf>
    <xf numFmtId="0" fontId="71" fillId="0" borderId="52" xfId="53" applyFont="1" applyFill="1" applyBorder="1" applyAlignment="1" applyProtection="1">
      <alignment horizontal="left" vertical="center"/>
      <protection locked="0"/>
    </xf>
    <xf numFmtId="0" fontId="71" fillId="0" borderId="86" xfId="53" applyFont="1" applyFill="1" applyBorder="1" applyAlignment="1" applyProtection="1">
      <alignment horizontal="left" vertical="center"/>
      <protection locked="0"/>
    </xf>
    <xf numFmtId="0" fontId="91" fillId="48" borderId="48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51" fillId="48" borderId="12" xfId="53" applyFont="1" applyFill="1" applyBorder="1" applyAlignment="1">
      <alignment horizontal="center" vertical="center"/>
      <protection/>
    </xf>
    <xf numFmtId="0" fontId="51" fillId="48" borderId="17" xfId="53" applyFont="1" applyFill="1" applyBorder="1" applyAlignment="1">
      <alignment horizontal="center" vertical="center"/>
      <protection/>
    </xf>
    <xf numFmtId="0" fontId="51" fillId="48" borderId="18" xfId="53" applyFont="1" applyFill="1" applyBorder="1" applyAlignment="1">
      <alignment horizontal="center" vertical="center"/>
      <protection/>
    </xf>
    <xf numFmtId="1" fontId="9" fillId="0" borderId="35" xfId="53" applyNumberFormat="1" applyFont="1" applyFill="1" applyBorder="1" applyAlignment="1" applyProtection="1">
      <alignment horizontal="center" vertical="center"/>
      <protection locked="0"/>
    </xf>
    <xf numFmtId="0" fontId="91" fillId="48" borderId="24" xfId="53" applyFont="1" applyFill="1" applyBorder="1" applyAlignment="1">
      <alignment horizontal="left" vertical="center" wrapText="1"/>
      <protection/>
    </xf>
    <xf numFmtId="0" fontId="91" fillId="48" borderId="12" xfId="53" applyFont="1" applyFill="1" applyBorder="1" applyAlignment="1">
      <alignment horizontal="left" vertical="center" wrapText="1"/>
      <protection/>
    </xf>
    <xf numFmtId="219" fontId="9" fillId="0" borderId="50" xfId="53" applyNumberFormat="1" applyFont="1" applyFill="1" applyBorder="1" applyAlignment="1" applyProtection="1">
      <alignment horizontal="left" vertical="center"/>
      <protection locked="0"/>
    </xf>
    <xf numFmtId="219" fontId="9" fillId="0" borderId="51" xfId="53" applyNumberFormat="1" applyFont="1" applyFill="1" applyBorder="1" applyAlignment="1" applyProtection="1">
      <alignment horizontal="left" vertical="center"/>
      <protection locked="0"/>
    </xf>
    <xf numFmtId="219" fontId="9" fillId="0" borderId="86" xfId="53" applyNumberFormat="1" applyFont="1" applyFill="1" applyBorder="1" applyAlignment="1" applyProtection="1">
      <alignment horizontal="left" vertical="center"/>
      <protection locked="0"/>
    </xf>
    <xf numFmtId="0" fontId="91" fillId="48" borderId="12" xfId="53" applyFont="1" applyFill="1" applyBorder="1" applyAlignment="1">
      <alignment horizontal="center" vertical="center" wrapText="1"/>
      <protection/>
    </xf>
    <xf numFmtId="0" fontId="91" fillId="48" borderId="50" xfId="53" applyFont="1" applyFill="1" applyBorder="1" applyAlignment="1">
      <alignment horizontal="left" vertical="center"/>
      <protection/>
    </xf>
    <xf numFmtId="0" fontId="91" fillId="48" borderId="86" xfId="53" applyFont="1" applyFill="1" applyBorder="1" applyAlignment="1">
      <alignment horizontal="left" vertical="center"/>
      <protection/>
    </xf>
    <xf numFmtId="0" fontId="91" fillId="48" borderId="12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 applyProtection="1">
      <alignment horizontal="center" vertical="center"/>
      <protection locked="0"/>
    </xf>
    <xf numFmtId="0" fontId="91" fillId="48" borderId="17" xfId="53" applyFont="1" applyFill="1" applyBorder="1" applyAlignment="1">
      <alignment horizontal="center" vertical="center" wrapText="1"/>
      <protection/>
    </xf>
    <xf numFmtId="0" fontId="91" fillId="48" borderId="18" xfId="53" applyFont="1" applyFill="1" applyBorder="1" applyAlignment="1">
      <alignment horizontal="center" vertical="center" wrapText="1"/>
      <protection/>
    </xf>
    <xf numFmtId="0" fontId="91" fillId="48" borderId="35" xfId="53" applyFont="1" applyFill="1" applyBorder="1" applyAlignment="1">
      <alignment horizontal="center" vertical="center" wrapText="1"/>
      <protection/>
    </xf>
    <xf numFmtId="0" fontId="91" fillId="48" borderId="17" xfId="53" applyFont="1" applyFill="1" applyBorder="1" applyAlignment="1">
      <alignment horizontal="center" vertical="center"/>
      <protection/>
    </xf>
    <xf numFmtId="0" fontId="91" fillId="48" borderId="18" xfId="53" applyFont="1" applyFill="1" applyBorder="1" applyAlignment="1">
      <alignment horizontal="center" vertical="center"/>
      <protection/>
    </xf>
    <xf numFmtId="0" fontId="91" fillId="48" borderId="35" xfId="53" applyFont="1" applyFill="1" applyBorder="1" applyAlignment="1">
      <alignment horizontal="center" vertical="center"/>
      <protection/>
    </xf>
    <xf numFmtId="14" fontId="10" fillId="0" borderId="17" xfId="53" applyNumberFormat="1" applyFont="1" applyFill="1" applyBorder="1" applyAlignment="1" applyProtection="1">
      <alignment horizontal="center" vertical="center"/>
      <protection locked="0"/>
    </xf>
    <xf numFmtId="14" fontId="10" fillId="0" borderId="18" xfId="53" applyNumberFormat="1" applyFont="1" applyFill="1" applyBorder="1" applyAlignment="1" applyProtection="1">
      <alignment horizontal="center" vertical="center"/>
      <protection locked="0"/>
    </xf>
    <xf numFmtId="14" fontId="10" fillId="0" borderId="63" xfId="53" applyNumberFormat="1" applyFont="1" applyFill="1" applyBorder="1" applyAlignment="1" applyProtection="1">
      <alignment horizontal="center" vertical="center"/>
      <protection locked="0"/>
    </xf>
    <xf numFmtId="14" fontId="10" fillId="42" borderId="17" xfId="53" applyNumberFormat="1" applyFont="1" applyFill="1" applyBorder="1" applyAlignment="1" applyProtection="1">
      <alignment horizontal="center" vertical="center"/>
      <protection locked="0"/>
    </xf>
    <xf numFmtId="14" fontId="10" fillId="42" borderId="18" xfId="53" applyNumberFormat="1" applyFont="1" applyFill="1" applyBorder="1" applyAlignment="1" applyProtection="1">
      <alignment horizontal="center" vertical="center"/>
      <protection locked="0"/>
    </xf>
    <xf numFmtId="14" fontId="10" fillId="42" borderId="63" xfId="53" applyNumberFormat="1" applyFont="1" applyFill="1" applyBorder="1" applyAlignment="1" applyProtection="1">
      <alignment horizontal="center" vertical="center"/>
      <protection locked="0"/>
    </xf>
    <xf numFmtId="165" fontId="10" fillId="0" borderId="17" xfId="53" applyNumberFormat="1" applyFont="1" applyFill="1" applyBorder="1" applyAlignment="1" applyProtection="1">
      <alignment horizontal="center" vertical="center"/>
      <protection locked="0"/>
    </xf>
    <xf numFmtId="165" fontId="10" fillId="0" borderId="18" xfId="53" applyNumberFormat="1" applyFont="1" applyFill="1" applyBorder="1" applyAlignment="1" applyProtection="1">
      <alignment horizontal="center" vertical="center"/>
      <protection locked="0"/>
    </xf>
    <xf numFmtId="165" fontId="10" fillId="0" borderId="35" xfId="53" applyNumberFormat="1" applyFont="1" applyFill="1" applyBorder="1" applyAlignment="1" applyProtection="1">
      <alignment horizontal="center" vertical="center"/>
      <protection locked="0"/>
    </xf>
    <xf numFmtId="0" fontId="7" fillId="48" borderId="17" xfId="53" applyFont="1" applyFill="1" applyBorder="1" applyAlignment="1">
      <alignment horizontal="left" vertical="center"/>
      <protection/>
    </xf>
    <xf numFmtId="0" fontId="7" fillId="48" borderId="18" xfId="53" applyFont="1" applyFill="1" applyBorder="1" applyAlignment="1">
      <alignment horizontal="left" vertical="center"/>
      <protection/>
    </xf>
    <xf numFmtId="0" fontId="7" fillId="48" borderId="63" xfId="53" applyFont="1" applyFill="1" applyBorder="1" applyAlignment="1">
      <alignment horizontal="left" vertical="center"/>
      <protection/>
    </xf>
    <xf numFmtId="0" fontId="91" fillId="48" borderId="110" xfId="53" applyFont="1" applyFill="1" applyBorder="1" applyAlignment="1">
      <alignment horizontal="center" vertical="center" wrapText="1"/>
      <protection/>
    </xf>
    <xf numFmtId="0" fontId="9" fillId="42" borderId="17" xfId="53" applyFont="1" applyFill="1" applyBorder="1" applyAlignment="1" applyProtection="1">
      <alignment horizontal="center" vertical="center"/>
      <protection locked="0"/>
    </xf>
    <xf numFmtId="0" fontId="9" fillId="42" borderId="18" xfId="53" applyFont="1" applyFill="1" applyBorder="1" applyAlignment="1" applyProtection="1">
      <alignment horizontal="center" vertical="center"/>
      <protection locked="0"/>
    </xf>
    <xf numFmtId="0" fontId="9" fillId="42" borderId="35" xfId="53" applyFont="1" applyFill="1" applyBorder="1" applyAlignment="1" applyProtection="1">
      <alignment horizontal="center" vertical="center"/>
      <protection locked="0"/>
    </xf>
    <xf numFmtId="0" fontId="92" fillId="48" borderId="18" xfId="0" applyFont="1" applyFill="1" applyBorder="1" applyAlignment="1">
      <alignment horizontal="center"/>
    </xf>
    <xf numFmtId="0" fontId="92" fillId="48" borderId="35" xfId="0" applyFont="1" applyFill="1" applyBorder="1" applyAlignment="1">
      <alignment horizontal="center"/>
    </xf>
    <xf numFmtId="0" fontId="10" fillId="0" borderId="17" xfId="53" applyFont="1" applyFill="1" applyBorder="1" applyAlignment="1" applyProtection="1">
      <alignment horizontal="center" vertical="center"/>
      <protection locked="0"/>
    </xf>
    <xf numFmtId="0" fontId="10" fillId="0" borderId="18" xfId="53" applyFont="1" applyFill="1" applyBorder="1" applyAlignment="1" applyProtection="1">
      <alignment horizontal="center" vertical="center"/>
      <protection locked="0"/>
    </xf>
    <xf numFmtId="0" fontId="10" fillId="0" borderId="63" xfId="53" applyFont="1" applyFill="1" applyBorder="1" applyAlignment="1" applyProtection="1">
      <alignment horizontal="center" vertical="center"/>
      <protection locked="0"/>
    </xf>
    <xf numFmtId="0" fontId="7" fillId="34" borderId="127" xfId="53" applyFont="1" applyFill="1" applyBorder="1" applyAlignment="1">
      <alignment horizontal="center" vertical="center"/>
      <protection/>
    </xf>
    <xf numFmtId="0" fontId="7" fillId="34" borderId="78" xfId="53" applyFont="1" applyFill="1" applyBorder="1" applyAlignment="1">
      <alignment horizontal="center" vertical="center"/>
      <protection/>
    </xf>
    <xf numFmtId="0" fontId="7" fillId="34" borderId="128" xfId="53" applyFont="1" applyFill="1" applyBorder="1" applyAlignment="1">
      <alignment horizontal="center" vertical="center"/>
      <protection/>
    </xf>
    <xf numFmtId="14" fontId="72" fillId="0" borderId="18" xfId="0" applyNumberFormat="1" applyFont="1" applyBorder="1" applyAlignment="1" applyProtection="1">
      <alignment/>
      <protection locked="0"/>
    </xf>
    <xf numFmtId="14" fontId="72" fillId="0" borderId="63" xfId="0" applyNumberFormat="1" applyFont="1" applyBorder="1" applyAlignment="1" applyProtection="1">
      <alignment/>
      <protection locked="0"/>
    </xf>
    <xf numFmtId="0" fontId="74" fillId="0" borderId="129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 vertical="center"/>
      <protection/>
    </xf>
    <xf numFmtId="0" fontId="73" fillId="0" borderId="0" xfId="53" applyFont="1" applyBorder="1" applyAlignment="1">
      <alignment horizontal="center" vertical="center"/>
      <protection/>
    </xf>
    <xf numFmtId="0" fontId="10" fillId="0" borderId="130" xfId="53" applyFont="1" applyBorder="1" applyAlignment="1">
      <alignment horizontal="center" vertical="center"/>
      <protection/>
    </xf>
    <xf numFmtId="0" fontId="10" fillId="0" borderId="131" xfId="53" applyFont="1" applyBorder="1" applyAlignment="1">
      <alignment horizontal="center" vertical="center"/>
      <protection/>
    </xf>
    <xf numFmtId="0" fontId="10" fillId="0" borderId="132" xfId="53" applyFont="1" applyBorder="1" applyAlignment="1">
      <alignment horizontal="center" vertical="center"/>
      <protection/>
    </xf>
    <xf numFmtId="0" fontId="91" fillId="48" borderId="110" xfId="53" applyFont="1" applyFill="1" applyBorder="1" applyAlignment="1">
      <alignment horizontal="left" vertical="center" wrapText="1"/>
      <protection/>
    </xf>
    <xf numFmtId="0" fontId="91" fillId="48" borderId="18" xfId="53" applyFont="1" applyFill="1" applyBorder="1" applyAlignment="1">
      <alignment horizontal="left" vertical="center" wrapText="1"/>
      <protection/>
    </xf>
    <xf numFmtId="0" fontId="91" fillId="48" borderId="35" xfId="53" applyFont="1" applyFill="1" applyBorder="1" applyAlignment="1">
      <alignment horizontal="left" vertical="center" wrapText="1"/>
      <protection/>
    </xf>
    <xf numFmtId="0" fontId="71" fillId="48" borderId="18" xfId="53" applyFont="1" applyFill="1" applyBorder="1" applyAlignment="1">
      <alignment horizontal="center" vertical="center"/>
      <protection/>
    </xf>
    <xf numFmtId="3" fontId="6" fillId="0" borderId="17" xfId="53" applyNumberFormat="1" applyFont="1" applyFill="1" applyBorder="1" applyAlignment="1" applyProtection="1">
      <alignment horizontal="center" vertical="center"/>
      <protection locked="0"/>
    </xf>
    <xf numFmtId="3" fontId="6" fillId="0" borderId="18" xfId="53" applyNumberFormat="1" applyFont="1" applyFill="1" applyBorder="1" applyAlignment="1" applyProtection="1">
      <alignment horizontal="center" vertical="center"/>
      <protection locked="0"/>
    </xf>
    <xf numFmtId="3" fontId="6" fillId="0" borderId="63" xfId="53" applyNumberFormat="1" applyFont="1" applyFill="1" applyBorder="1" applyAlignment="1" applyProtection="1">
      <alignment horizontal="center" vertical="center"/>
      <protection locked="0"/>
    </xf>
    <xf numFmtId="14" fontId="102" fillId="48" borderId="17" xfId="53" applyNumberFormat="1" applyFont="1" applyFill="1" applyBorder="1" applyAlignment="1">
      <alignment horizontal="center" vertical="center" wrapText="1"/>
      <protection/>
    </xf>
    <xf numFmtId="14" fontId="102" fillId="48" borderId="18" xfId="53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 applyProtection="1">
      <alignment horizontal="center" vertical="center"/>
      <protection locked="0"/>
    </xf>
    <xf numFmtId="49" fontId="9" fillId="42" borderId="12" xfId="53" applyNumberFormat="1" applyFont="1" applyFill="1" applyBorder="1" applyAlignment="1" applyProtection="1">
      <alignment horizontal="center" vertical="center"/>
      <protection locked="0"/>
    </xf>
    <xf numFmtId="0" fontId="4" fillId="42" borderId="17" xfId="53" applyFont="1" applyFill="1" applyBorder="1" applyAlignment="1" applyProtection="1">
      <alignment horizontal="center" vertical="center" wrapText="1"/>
      <protection locked="0"/>
    </xf>
    <xf numFmtId="0" fontId="4" fillId="42" borderId="18" xfId="53" applyFont="1" applyFill="1" applyBorder="1" applyAlignment="1" applyProtection="1">
      <alignment horizontal="center" vertical="center" wrapText="1"/>
      <protection locked="0"/>
    </xf>
    <xf numFmtId="0" fontId="4" fillId="42" borderId="35" xfId="53" applyFont="1" applyFill="1" applyBorder="1" applyAlignment="1" applyProtection="1">
      <alignment horizontal="center" vertical="center" wrapText="1"/>
      <protection locked="0"/>
    </xf>
    <xf numFmtId="0" fontId="9" fillId="42" borderId="12" xfId="53" applyFont="1" applyFill="1" applyBorder="1" applyAlignment="1" applyProtection="1">
      <alignment horizontal="center" vertical="center" wrapText="1"/>
      <protection locked="0"/>
    </xf>
    <xf numFmtId="0" fontId="9" fillId="42" borderId="92" xfId="53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/>
      <protection locked="0"/>
    </xf>
    <xf numFmtId="0" fontId="7" fillId="51" borderId="17" xfId="53" applyFont="1" applyFill="1" applyBorder="1" applyAlignment="1">
      <alignment horizontal="center" vertical="center" wrapText="1"/>
      <protection/>
    </xf>
    <xf numFmtId="0" fontId="7" fillId="51" borderId="18" xfId="53" applyFont="1" applyFill="1" applyBorder="1" applyAlignment="1">
      <alignment horizontal="center" vertical="center" wrapText="1"/>
      <protection/>
    </xf>
    <xf numFmtId="0" fontId="7" fillId="51" borderId="35" xfId="53" applyFont="1" applyFill="1" applyBorder="1" applyAlignment="1">
      <alignment horizontal="center" vertical="center" wrapText="1"/>
      <protection/>
    </xf>
    <xf numFmtId="0" fontId="71" fillId="48" borderId="12" xfId="55" applyFont="1" applyFill="1" applyBorder="1" applyAlignment="1" applyProtection="1">
      <alignment horizontal="center" vertical="center" wrapText="1"/>
      <protection/>
    </xf>
    <xf numFmtId="3" fontId="9" fillId="0" borderId="17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68" xfId="53" applyNumberFormat="1" applyFont="1" applyFill="1" applyBorder="1" applyAlignment="1" applyProtection="1">
      <alignment horizontal="center" vertical="center" wrapText="1"/>
      <protection locked="0"/>
    </xf>
    <xf numFmtId="0" fontId="75" fillId="0" borderId="57" xfId="55" applyFont="1" applyFill="1" applyBorder="1" applyAlignment="1" applyProtection="1">
      <alignment horizontal="center"/>
      <protection/>
    </xf>
    <xf numFmtId="0" fontId="75" fillId="0" borderId="0" xfId="55" applyFont="1" applyFill="1" applyBorder="1" applyAlignment="1" applyProtection="1">
      <alignment horizontal="center"/>
      <protection/>
    </xf>
    <xf numFmtId="0" fontId="75" fillId="0" borderId="58" xfId="55" applyFont="1" applyFill="1" applyBorder="1" applyAlignment="1" applyProtection="1">
      <alignment horizontal="center"/>
      <protection/>
    </xf>
    <xf numFmtId="0" fontId="9" fillId="0" borderId="17" xfId="55" applyFont="1" applyFill="1" applyBorder="1" applyAlignment="1" applyProtection="1">
      <alignment horizontal="center" wrapText="1"/>
      <protection locked="0"/>
    </xf>
    <xf numFmtId="0" fontId="9" fillId="0" borderId="18" xfId="55" applyFont="1" applyFill="1" applyBorder="1" applyAlignment="1" applyProtection="1">
      <alignment horizontal="center" wrapText="1"/>
      <protection locked="0"/>
    </xf>
    <xf numFmtId="0" fontId="9" fillId="0" borderId="35" xfId="55" applyFont="1" applyFill="1" applyBorder="1" applyAlignment="1" applyProtection="1">
      <alignment horizontal="center" wrapText="1"/>
      <protection locked="0"/>
    </xf>
    <xf numFmtId="170" fontId="9" fillId="42" borderId="12" xfId="53" applyNumberFormat="1" applyFont="1" applyFill="1" applyBorder="1" applyAlignment="1" applyProtection="1">
      <alignment horizontal="center" vertical="center"/>
      <protection locked="0"/>
    </xf>
    <xf numFmtId="170" fontId="9" fillId="42" borderId="123" xfId="53" applyNumberFormat="1" applyFont="1" applyFill="1" applyBorder="1" applyAlignment="1" applyProtection="1">
      <alignment horizontal="center" vertical="center"/>
      <protection locked="0"/>
    </xf>
    <xf numFmtId="0" fontId="7" fillId="48" borderId="65" xfId="53" applyFont="1" applyFill="1" applyBorder="1" applyAlignment="1">
      <alignment horizontal="left" vertical="center" wrapText="1"/>
      <protection/>
    </xf>
    <xf numFmtId="3" fontId="9" fillId="42" borderId="12" xfId="53" applyNumberFormat="1" applyFont="1" applyFill="1" applyBorder="1" applyAlignment="1" applyProtection="1">
      <alignment horizontal="center" vertical="center"/>
      <protection locked="0"/>
    </xf>
    <xf numFmtId="0" fontId="9" fillId="42" borderId="50" xfId="53" applyFont="1" applyFill="1" applyBorder="1" applyAlignment="1" applyProtection="1">
      <alignment horizontal="center" vertical="center" wrapText="1"/>
      <protection locked="0"/>
    </xf>
    <xf numFmtId="0" fontId="9" fillId="42" borderId="51" xfId="53" applyFont="1" applyFill="1" applyBorder="1" applyAlignment="1" applyProtection="1">
      <alignment horizontal="center" vertical="center" wrapText="1"/>
      <protection locked="0"/>
    </xf>
    <xf numFmtId="0" fontId="9" fillId="42" borderId="86" xfId="53" applyFont="1" applyFill="1" applyBorder="1" applyAlignment="1" applyProtection="1">
      <alignment horizontal="center" vertical="center" wrapText="1"/>
      <protection locked="0"/>
    </xf>
    <xf numFmtId="0" fontId="9" fillId="42" borderId="54" xfId="53" applyFont="1" applyFill="1" applyBorder="1" applyAlignment="1" applyProtection="1">
      <alignment horizontal="center" vertical="center" wrapText="1"/>
      <protection locked="0"/>
    </xf>
    <xf numFmtId="0" fontId="9" fillId="42" borderId="55" xfId="53" applyFont="1" applyFill="1" applyBorder="1" applyAlignment="1" applyProtection="1">
      <alignment horizontal="center" vertical="center" wrapText="1"/>
      <protection locked="0"/>
    </xf>
    <xf numFmtId="0" fontId="9" fillId="42" borderId="71" xfId="53" applyFont="1" applyFill="1" applyBorder="1" applyAlignment="1" applyProtection="1">
      <alignment horizontal="center" vertical="center" wrapText="1"/>
      <protection locked="0"/>
    </xf>
    <xf numFmtId="0" fontId="9" fillId="42" borderId="12" xfId="53" applyFont="1" applyFill="1" applyBorder="1" applyAlignment="1" applyProtection="1">
      <alignment horizontal="center" vertical="center"/>
      <protection locked="0"/>
    </xf>
    <xf numFmtId="0" fontId="7" fillId="0" borderId="133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134" xfId="0" applyFont="1" applyBorder="1" applyAlignment="1">
      <alignment horizontal="left" vertical="top" wrapText="1"/>
    </xf>
    <xf numFmtId="0" fontId="7" fillId="0" borderId="135" xfId="0" applyFont="1" applyBorder="1" applyAlignment="1">
      <alignment horizontal="left" vertical="top" wrapText="1"/>
    </xf>
    <xf numFmtId="0" fontId="7" fillId="0" borderId="136" xfId="0" applyFont="1" applyBorder="1" applyAlignment="1">
      <alignment horizontal="left" vertical="top" wrapText="1"/>
    </xf>
    <xf numFmtId="0" fontId="7" fillId="0" borderId="137" xfId="0" applyFont="1" applyBorder="1" applyAlignment="1">
      <alignment horizontal="left" vertical="top" wrapText="1"/>
    </xf>
    <xf numFmtId="0" fontId="9" fillId="42" borderId="123" xfId="53" applyFont="1" applyFill="1" applyBorder="1" applyAlignment="1" applyProtection="1">
      <alignment horizontal="center" vertical="center"/>
      <protection locked="0"/>
    </xf>
    <xf numFmtId="170" fontId="9" fillId="42" borderId="14" xfId="53" applyNumberFormat="1" applyFont="1" applyFill="1" applyBorder="1" applyAlignment="1" applyProtection="1">
      <alignment horizontal="center" vertical="center"/>
      <protection locked="0"/>
    </xf>
    <xf numFmtId="0" fontId="7" fillId="48" borderId="67" xfId="53" applyFont="1" applyFill="1" applyBorder="1" applyAlignment="1">
      <alignment horizontal="left" vertical="center" wrapText="1"/>
      <protection/>
    </xf>
    <xf numFmtId="0" fontId="9" fillId="0" borderId="50" xfId="55" applyFont="1" applyFill="1" applyBorder="1" applyAlignment="1" applyProtection="1">
      <alignment horizontal="center"/>
      <protection locked="0"/>
    </xf>
    <xf numFmtId="0" fontId="9" fillId="0" borderId="51" xfId="55" applyFont="1" applyFill="1" applyBorder="1" applyAlignment="1" applyProtection="1">
      <alignment horizontal="center"/>
      <protection locked="0"/>
    </xf>
    <xf numFmtId="0" fontId="9" fillId="0" borderId="86" xfId="55" applyFont="1" applyFill="1" applyBorder="1" applyAlignment="1" applyProtection="1">
      <alignment horizontal="center"/>
      <protection locked="0"/>
    </xf>
    <xf numFmtId="0" fontId="71" fillId="48" borderId="85" xfId="0" applyFont="1" applyFill="1" applyBorder="1" applyAlignment="1">
      <alignment horizontal="center" vertical="center" wrapText="1"/>
    </xf>
    <xf numFmtId="0" fontId="71" fillId="48" borderId="69" xfId="0" applyFont="1" applyFill="1" applyBorder="1" applyAlignment="1">
      <alignment horizontal="center" vertical="center" wrapText="1"/>
    </xf>
    <xf numFmtId="0" fontId="71" fillId="48" borderId="122" xfId="0" applyFont="1" applyFill="1" applyBorder="1" applyAlignment="1">
      <alignment horizontal="center" vertical="center" wrapText="1"/>
    </xf>
    <xf numFmtId="0" fontId="7" fillId="0" borderId="138" xfId="0" applyFont="1" applyBorder="1" applyAlignment="1">
      <alignment horizontal="justify" vertical="center" wrapText="1"/>
    </xf>
    <xf numFmtId="0" fontId="0" fillId="0" borderId="139" xfId="0" applyBorder="1" applyAlignment="1">
      <alignment vertical="center"/>
    </xf>
    <xf numFmtId="0" fontId="0" fillId="0" borderId="140" xfId="0" applyBorder="1" applyAlignment="1">
      <alignment vertical="center"/>
    </xf>
    <xf numFmtId="0" fontId="90" fillId="49" borderId="109" xfId="53" applyFont="1" applyFill="1" applyBorder="1" applyAlignment="1">
      <alignment horizontal="center" vertical="center" wrapText="1"/>
      <protection/>
    </xf>
    <xf numFmtId="0" fontId="90" fillId="49" borderId="70" xfId="53" applyFont="1" applyFill="1" applyBorder="1" applyAlignment="1">
      <alignment horizontal="center" vertical="center" wrapText="1"/>
      <protection/>
    </xf>
    <xf numFmtId="0" fontId="71" fillId="48" borderId="50" xfId="55" applyFont="1" applyFill="1" applyBorder="1" applyAlignment="1" applyProtection="1">
      <alignment horizontal="center" vertical="center" wrapText="1"/>
      <protection/>
    </xf>
    <xf numFmtId="0" fontId="71" fillId="48" borderId="51" xfId="55" applyFont="1" applyFill="1" applyBorder="1" applyAlignment="1" applyProtection="1">
      <alignment horizontal="center" vertical="center" wrapText="1"/>
      <protection/>
    </xf>
    <xf numFmtId="0" fontId="71" fillId="48" borderId="86" xfId="55" applyFont="1" applyFill="1" applyBorder="1" applyAlignment="1" applyProtection="1">
      <alignment horizontal="center" vertical="center" wrapText="1"/>
      <protection/>
    </xf>
    <xf numFmtId="170" fontId="9" fillId="42" borderId="124" xfId="53" applyNumberFormat="1" applyFont="1" applyFill="1" applyBorder="1" applyAlignment="1" applyProtection="1">
      <alignment horizontal="center" vertical="center"/>
      <protection locked="0"/>
    </xf>
    <xf numFmtId="0" fontId="71" fillId="0" borderId="85" xfId="55" applyFont="1" applyFill="1" applyBorder="1" applyAlignment="1" applyProtection="1">
      <alignment horizontal="right" vertical="center" wrapText="1"/>
      <protection/>
    </xf>
    <xf numFmtId="0" fontId="71" fillId="0" borderId="69" xfId="55" applyFont="1" applyFill="1" applyBorder="1" applyAlignment="1" applyProtection="1">
      <alignment horizontal="right" vertical="center" wrapText="1"/>
      <protection/>
    </xf>
    <xf numFmtId="0" fontId="71" fillId="0" borderId="42" xfId="55" applyFont="1" applyFill="1" applyBorder="1" applyAlignment="1" applyProtection="1">
      <alignment horizontal="right" vertical="center" wrapText="1"/>
      <protection/>
    </xf>
    <xf numFmtId="0" fontId="90" fillId="49" borderId="108" xfId="53" applyFont="1" applyFill="1" applyBorder="1" applyAlignment="1">
      <alignment horizontal="center" vertical="center" wrapText="1"/>
      <protection/>
    </xf>
    <xf numFmtId="0" fontId="7" fillId="48" borderId="17" xfId="53" applyFont="1" applyFill="1" applyBorder="1" applyAlignment="1" applyProtection="1">
      <alignment horizontal="center" vertical="center" wrapText="1"/>
      <protection locked="0"/>
    </xf>
    <xf numFmtId="0" fontId="7" fillId="48" borderId="18" xfId="53" applyFont="1" applyFill="1" applyBorder="1" applyAlignment="1" applyProtection="1">
      <alignment horizontal="center" vertical="center" wrapText="1"/>
      <protection locked="0"/>
    </xf>
    <xf numFmtId="0" fontId="7" fillId="48" borderId="35" xfId="53" applyFont="1" applyFill="1" applyBorder="1" applyAlignment="1" applyProtection="1">
      <alignment horizontal="center" vertical="center" wrapText="1"/>
      <protection locked="0"/>
    </xf>
    <xf numFmtId="0" fontId="7" fillId="51" borderId="17" xfId="53" applyFont="1" applyFill="1" applyBorder="1" applyAlignment="1">
      <alignment horizontal="center" vertical="center"/>
      <protection/>
    </xf>
    <xf numFmtId="0" fontId="7" fillId="51" borderId="18" xfId="53" applyFont="1" applyFill="1" applyBorder="1" applyAlignment="1">
      <alignment horizontal="center" vertical="center"/>
      <protection/>
    </xf>
    <xf numFmtId="0" fontId="7" fillId="51" borderId="35" xfId="53" applyFont="1" applyFill="1" applyBorder="1" applyAlignment="1">
      <alignment horizontal="center" vertical="center"/>
      <protection/>
    </xf>
    <xf numFmtId="0" fontId="71" fillId="50" borderId="17" xfId="55" applyFont="1" applyFill="1" applyBorder="1" applyAlignment="1" applyProtection="1">
      <alignment horizontal="center" vertical="center" wrapText="1"/>
      <protection/>
    </xf>
    <xf numFmtId="0" fontId="71" fillId="50" borderId="18" xfId="55" applyFont="1" applyFill="1" applyBorder="1" applyAlignment="1" applyProtection="1">
      <alignment horizontal="center" vertical="center" wrapText="1"/>
      <protection/>
    </xf>
    <xf numFmtId="0" fontId="71" fillId="50" borderId="68" xfId="55" applyFont="1" applyFill="1" applyBorder="1" applyAlignment="1" applyProtection="1">
      <alignment horizontal="center" vertical="center" wrapText="1"/>
      <protection/>
    </xf>
    <xf numFmtId="0" fontId="7" fillId="0" borderId="141" xfId="53" applyFont="1" applyFill="1" applyBorder="1" applyAlignment="1">
      <alignment horizontal="left" vertical="center" wrapText="1"/>
      <protection/>
    </xf>
    <xf numFmtId="0" fontId="7" fillId="0" borderId="75" xfId="53" applyFont="1" applyFill="1" applyBorder="1" applyAlignment="1">
      <alignment horizontal="left" vertical="center" wrapText="1"/>
      <protection/>
    </xf>
    <xf numFmtId="0" fontId="7" fillId="0" borderId="142" xfId="53" applyFont="1" applyFill="1" applyBorder="1" applyAlignment="1">
      <alignment horizontal="left" vertical="center" wrapText="1"/>
      <protection/>
    </xf>
    <xf numFmtId="0" fontId="7" fillId="48" borderId="114" xfId="53" applyFont="1" applyFill="1" applyBorder="1" applyAlignment="1">
      <alignment horizontal="center" vertical="center" wrapText="1"/>
      <protection/>
    </xf>
    <xf numFmtId="0" fontId="95" fillId="48" borderId="12" xfId="53" applyFont="1" applyFill="1" applyBorder="1" applyAlignment="1">
      <alignment horizontal="center" vertical="center" wrapText="1"/>
      <protection/>
    </xf>
    <xf numFmtId="0" fontId="9" fillId="0" borderId="48" xfId="53" applyNumberFormat="1" applyFont="1" applyFill="1" applyBorder="1" applyAlignment="1" applyProtection="1">
      <alignment horizontal="center" vertical="center"/>
      <protection locked="0"/>
    </xf>
    <xf numFmtId="0" fontId="9" fillId="0" borderId="49" xfId="53" applyNumberFormat="1" applyFont="1" applyFill="1" applyBorder="1" applyAlignment="1" applyProtection="1">
      <alignment horizontal="center" vertical="center"/>
      <protection locked="0"/>
    </xf>
    <xf numFmtId="0" fontId="9" fillId="0" borderId="18" xfId="53" applyFont="1" applyFill="1" applyBorder="1" applyAlignment="1">
      <alignment horizontal="left" vertical="center"/>
      <protection/>
    </xf>
    <xf numFmtId="0" fontId="9" fillId="0" borderId="63" xfId="53" applyFont="1" applyFill="1" applyBorder="1" applyAlignment="1">
      <alignment horizontal="left" vertical="center"/>
      <protection/>
    </xf>
    <xf numFmtId="170" fontId="7" fillId="0" borderId="54" xfId="53" applyNumberFormat="1" applyFont="1" applyFill="1" applyBorder="1" applyAlignment="1" applyProtection="1">
      <alignment horizontal="center" vertical="center"/>
      <protection locked="0"/>
    </xf>
    <xf numFmtId="170" fontId="7" fillId="0" borderId="55" xfId="53" applyNumberFormat="1" applyFont="1" applyFill="1" applyBorder="1" applyAlignment="1" applyProtection="1">
      <alignment horizontal="center" vertical="center"/>
      <protection locked="0"/>
    </xf>
    <xf numFmtId="170" fontId="7" fillId="0" borderId="56" xfId="53" applyNumberFormat="1" applyFont="1" applyFill="1" applyBorder="1" applyAlignment="1" applyProtection="1">
      <alignment horizontal="center" vertical="center"/>
      <protection locked="0"/>
    </xf>
    <xf numFmtId="0" fontId="7" fillId="42" borderId="17" xfId="53" applyFont="1" applyFill="1" applyBorder="1" applyAlignment="1" applyProtection="1">
      <alignment horizontal="center" vertical="center" wrapText="1"/>
      <protection locked="0"/>
    </xf>
    <xf numFmtId="0" fontId="7" fillId="42" borderId="18" xfId="53" applyFont="1" applyFill="1" applyBorder="1" applyAlignment="1" applyProtection="1">
      <alignment horizontal="center" vertical="center" wrapText="1"/>
      <protection locked="0"/>
    </xf>
    <xf numFmtId="0" fontId="7" fillId="42" borderId="35" xfId="53" applyFont="1" applyFill="1" applyBorder="1" applyAlignment="1" applyProtection="1">
      <alignment horizontal="center" vertical="center" wrapText="1"/>
      <protection locked="0"/>
    </xf>
    <xf numFmtId="14" fontId="5" fillId="48" borderId="17" xfId="53" applyNumberFormat="1" applyFont="1" applyFill="1" applyBorder="1" applyAlignment="1">
      <alignment horizontal="center" vertical="center" wrapText="1"/>
      <protection/>
    </xf>
    <xf numFmtId="14" fontId="7" fillId="48" borderId="18" xfId="53" applyNumberFormat="1" applyFont="1" applyFill="1" applyBorder="1" applyAlignment="1">
      <alignment horizontal="center" vertical="center" wrapText="1"/>
      <protection/>
    </xf>
    <xf numFmtId="0" fontId="7" fillId="42" borderId="12" xfId="53" applyFont="1" applyFill="1" applyBorder="1" applyAlignment="1" applyProtection="1">
      <alignment horizontal="center" vertical="center" wrapText="1"/>
      <protection locked="0"/>
    </xf>
    <xf numFmtId="0" fontId="7" fillId="42" borderId="92" xfId="53" applyFont="1" applyFill="1" applyBorder="1" applyAlignment="1" applyProtection="1">
      <alignment horizontal="center" vertical="center" wrapText="1"/>
      <protection locked="0"/>
    </xf>
    <xf numFmtId="49" fontId="7" fillId="0" borderId="17" xfId="53" applyNumberFormat="1" applyFont="1" applyFill="1" applyBorder="1" applyAlignment="1" applyProtection="1">
      <alignment horizontal="center" vertical="center"/>
      <protection locked="0"/>
    </xf>
    <xf numFmtId="49" fontId="7" fillId="0" borderId="35" xfId="53" applyNumberFormat="1" applyFont="1" applyFill="1" applyBorder="1" applyAlignment="1" applyProtection="1">
      <alignment horizontal="center" vertical="center"/>
      <protection locked="0"/>
    </xf>
    <xf numFmtId="0" fontId="7" fillId="0" borderId="51" xfId="53" applyFont="1" applyFill="1" applyBorder="1" applyAlignment="1">
      <alignment horizontal="left" vertical="center"/>
      <protection/>
    </xf>
    <xf numFmtId="1" fontId="9" fillId="0" borderId="47" xfId="53" applyNumberFormat="1" applyFont="1" applyFill="1" applyBorder="1" applyAlignment="1" applyProtection="1">
      <alignment horizontal="left" vertical="center"/>
      <protection locked="0"/>
    </xf>
    <xf numFmtId="1" fontId="9" fillId="0" borderId="48" xfId="53" applyNumberFormat="1" applyFont="1" applyFill="1" applyBorder="1" applyAlignment="1" applyProtection="1">
      <alignment horizontal="left" vertical="center"/>
      <protection locked="0"/>
    </xf>
    <xf numFmtId="1" fontId="9" fillId="0" borderId="104" xfId="53" applyNumberFormat="1" applyFont="1" applyFill="1" applyBorder="1" applyAlignment="1" applyProtection="1">
      <alignment horizontal="left" vertical="center"/>
      <protection locked="0"/>
    </xf>
    <xf numFmtId="0" fontId="7" fillId="0" borderId="17" xfId="53" applyFont="1" applyFill="1" applyBorder="1" applyAlignment="1" applyProtection="1">
      <alignment horizontal="center" vertical="center"/>
      <protection locked="0"/>
    </xf>
    <xf numFmtId="0" fontId="7" fillId="0" borderId="18" xfId="53" applyFont="1" applyFill="1" applyBorder="1" applyAlignment="1" applyProtection="1">
      <alignment horizontal="center" vertical="center"/>
      <protection locked="0"/>
    </xf>
    <xf numFmtId="0" fontId="7" fillId="0" borderId="35" xfId="53" applyFont="1" applyFill="1" applyBorder="1" applyAlignment="1" applyProtection="1">
      <alignment horizontal="center" vertical="center"/>
      <protection locked="0"/>
    </xf>
    <xf numFmtId="49" fontId="7" fillId="42" borderId="12" xfId="53" applyNumberFormat="1" applyFont="1" applyFill="1" applyBorder="1" applyAlignment="1" applyProtection="1">
      <alignment horizontal="center" vertical="center"/>
      <protection locked="0"/>
    </xf>
    <xf numFmtId="0" fontId="7" fillId="48" borderId="19" xfId="53" applyFont="1" applyFill="1" applyBorder="1" applyAlignment="1">
      <alignment horizontal="center" vertical="center" wrapText="1"/>
      <protection/>
    </xf>
    <xf numFmtId="0" fontId="7" fillId="48" borderId="20" xfId="53" applyFont="1" applyFill="1" applyBorder="1" applyAlignment="1">
      <alignment horizontal="center" vertical="center" wrapText="1"/>
      <protection/>
    </xf>
    <xf numFmtId="0" fontId="7" fillId="48" borderId="116" xfId="53" applyFont="1" applyFill="1" applyBorder="1" applyAlignment="1">
      <alignment horizontal="center" vertical="center" wrapText="1"/>
      <protection/>
    </xf>
    <xf numFmtId="0" fontId="7" fillId="48" borderId="99" xfId="53" applyFont="1" applyFill="1" applyBorder="1" applyAlignment="1">
      <alignment horizontal="center" vertical="center" wrapText="1"/>
      <protection/>
    </xf>
    <xf numFmtId="0" fontId="7" fillId="48" borderId="71" xfId="53" applyFont="1" applyFill="1" applyBorder="1" applyAlignment="1">
      <alignment horizontal="center" vertical="center" wrapText="1"/>
      <protection/>
    </xf>
    <xf numFmtId="0" fontId="7" fillId="48" borderId="143" xfId="53" applyFont="1" applyFill="1" applyBorder="1" applyAlignment="1">
      <alignment horizontal="center" vertical="center" wrapText="1"/>
      <protection/>
    </xf>
    <xf numFmtId="0" fontId="7" fillId="48" borderId="51" xfId="53" applyFont="1" applyFill="1" applyBorder="1" applyAlignment="1">
      <alignment horizontal="center" vertical="center" wrapText="1"/>
      <protection/>
    </xf>
    <xf numFmtId="0" fontId="7" fillId="48" borderId="86" xfId="53" applyFont="1" applyFill="1" applyBorder="1" applyAlignment="1">
      <alignment horizontal="center" vertical="center" wrapText="1"/>
      <protection/>
    </xf>
    <xf numFmtId="0" fontId="7" fillId="0" borderId="54" xfId="53" applyFont="1" applyFill="1" applyBorder="1" applyAlignment="1" applyProtection="1">
      <alignment horizontal="center" vertical="center" wrapText="1"/>
      <protection locked="0"/>
    </xf>
    <xf numFmtId="0" fontId="7" fillId="0" borderId="55" xfId="53" applyFont="1" applyFill="1" applyBorder="1" applyAlignment="1" applyProtection="1">
      <alignment horizontal="center" vertical="center" wrapText="1"/>
      <protection locked="0"/>
    </xf>
    <xf numFmtId="0" fontId="7" fillId="0" borderId="56" xfId="53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48" borderId="22" xfId="53" applyFont="1" applyFill="1" applyBorder="1" applyAlignment="1">
      <alignment horizontal="center" vertical="center" wrapText="1"/>
      <protection/>
    </xf>
    <xf numFmtId="0" fontId="7" fillId="48" borderId="0" xfId="53" applyFont="1" applyFill="1" applyBorder="1" applyAlignment="1">
      <alignment horizontal="center" vertical="center" wrapText="1"/>
      <protection/>
    </xf>
    <xf numFmtId="0" fontId="7" fillId="48" borderId="64" xfId="53" applyFont="1" applyFill="1" applyBorder="1" applyAlignment="1">
      <alignment horizontal="center" vertical="center" wrapText="1"/>
      <protection/>
    </xf>
    <xf numFmtId="1" fontId="9" fillId="42" borderId="47" xfId="53" applyNumberFormat="1" applyFont="1" applyFill="1" applyBorder="1" applyAlignment="1" applyProtection="1">
      <alignment horizontal="left" vertical="center"/>
      <protection locked="0"/>
    </xf>
    <xf numFmtId="1" fontId="9" fillId="42" borderId="48" xfId="53" applyNumberFormat="1" applyFont="1" applyFill="1" applyBorder="1" applyAlignment="1" applyProtection="1">
      <alignment horizontal="left" vertical="center"/>
      <protection locked="0"/>
    </xf>
    <xf numFmtId="1" fontId="9" fillId="42" borderId="104" xfId="53" applyNumberFormat="1" applyFont="1" applyFill="1" applyBorder="1" applyAlignment="1" applyProtection="1">
      <alignment horizontal="left" vertical="center"/>
      <protection locked="0"/>
    </xf>
    <xf numFmtId="0" fontId="7" fillId="48" borderId="17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 applyProtection="1">
      <alignment horizontal="left" vertical="center"/>
      <protection locked="0"/>
    </xf>
    <xf numFmtId="0" fontId="6" fillId="48" borderId="18" xfId="53" applyFont="1" applyFill="1" applyBorder="1" applyAlignment="1">
      <alignment horizontal="left" vertical="center"/>
      <protection/>
    </xf>
    <xf numFmtId="0" fontId="6" fillId="48" borderId="35" xfId="53" applyFont="1" applyFill="1" applyBorder="1" applyAlignment="1">
      <alignment horizontal="left" vertical="center"/>
      <protection/>
    </xf>
    <xf numFmtId="0" fontId="7" fillId="48" borderId="20" xfId="53" applyFont="1" applyFill="1" applyBorder="1" applyAlignment="1" applyProtection="1">
      <alignment horizontal="left" vertical="center"/>
      <protection locked="0"/>
    </xf>
    <xf numFmtId="0" fontId="6" fillId="48" borderId="20" xfId="53" applyFont="1" applyFill="1" applyBorder="1" applyAlignment="1">
      <alignment horizontal="left" vertical="center"/>
      <protection/>
    </xf>
    <xf numFmtId="0" fontId="6" fillId="48" borderId="116" xfId="53" applyFont="1" applyFill="1" applyBorder="1" applyAlignment="1">
      <alignment horizontal="left" vertical="center"/>
      <protection/>
    </xf>
    <xf numFmtId="0" fontId="7" fillId="48" borderId="63" xfId="53" applyFont="1" applyFill="1" applyBorder="1" applyAlignment="1">
      <alignment horizontal="center" vertical="center"/>
      <protection/>
    </xf>
    <xf numFmtId="0" fontId="7" fillId="48" borderId="46" xfId="53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 applyProtection="1">
      <alignment horizontal="center" vertical="center"/>
      <protection locked="0"/>
    </xf>
    <xf numFmtId="49" fontId="9" fillId="0" borderId="51" xfId="53" applyNumberFormat="1" applyFont="1" applyFill="1" applyBorder="1" applyAlignment="1" applyProtection="1">
      <alignment horizontal="center" vertical="center"/>
      <protection locked="0"/>
    </xf>
    <xf numFmtId="49" fontId="9" fillId="0" borderId="52" xfId="53" applyNumberFormat="1" applyFont="1" applyFill="1" applyBorder="1" applyAlignment="1" applyProtection="1">
      <alignment horizontal="center" vertical="center"/>
      <protection locked="0"/>
    </xf>
    <xf numFmtId="0" fontId="6" fillId="48" borderId="21" xfId="53" applyFont="1" applyFill="1" applyBorder="1" applyAlignment="1">
      <alignment horizontal="left" vertical="center"/>
      <protection/>
    </xf>
    <xf numFmtId="0" fontId="7" fillId="48" borderId="54" xfId="53" applyFont="1" applyFill="1" applyBorder="1" applyAlignment="1">
      <alignment horizontal="left" vertical="center" wrapText="1"/>
      <protection/>
    </xf>
    <xf numFmtId="0" fontId="7" fillId="48" borderId="55" xfId="53" applyFont="1" applyFill="1" applyBorder="1" applyAlignment="1">
      <alignment horizontal="left" vertical="center" wrapText="1"/>
      <protection/>
    </xf>
    <xf numFmtId="0" fontId="7" fillId="48" borderId="71" xfId="53" applyFont="1" applyFill="1" applyBorder="1" applyAlignment="1">
      <alignment horizontal="left" vertical="center" wrapText="1"/>
      <protection/>
    </xf>
    <xf numFmtId="1" fontId="9" fillId="0" borderId="54" xfId="53" applyNumberFormat="1" applyFont="1" applyFill="1" applyBorder="1" applyAlignment="1" applyProtection="1">
      <alignment horizontal="center" vertical="center"/>
      <protection locked="0"/>
    </xf>
    <xf numFmtId="1" fontId="9" fillId="0" borderId="55" xfId="53" applyNumberFormat="1" applyFont="1" applyFill="1" applyBorder="1" applyAlignment="1" applyProtection="1">
      <alignment horizontal="center" vertical="center"/>
      <protection locked="0"/>
    </xf>
    <xf numFmtId="1" fontId="9" fillId="0" borderId="56" xfId="53" applyNumberFormat="1" applyFont="1" applyFill="1" applyBorder="1" applyAlignment="1" applyProtection="1">
      <alignment horizontal="center" vertical="center"/>
      <protection locked="0"/>
    </xf>
    <xf numFmtId="1" fontId="9" fillId="0" borderId="50" xfId="53" applyNumberFormat="1" applyFont="1" applyBorder="1" applyAlignment="1" applyProtection="1">
      <alignment horizontal="center" vertical="center"/>
      <protection locked="0"/>
    </xf>
    <xf numFmtId="1" fontId="9" fillId="0" borderId="51" xfId="53" applyNumberFormat="1" applyFont="1" applyBorder="1" applyAlignment="1" applyProtection="1">
      <alignment horizontal="center" vertical="center"/>
      <protection locked="0"/>
    </xf>
    <xf numFmtId="1" fontId="9" fillId="0" borderId="86" xfId="53" applyNumberFormat="1" applyFont="1" applyBorder="1" applyAlignment="1" applyProtection="1">
      <alignment horizontal="center" vertical="center"/>
      <protection locked="0"/>
    </xf>
    <xf numFmtId="0" fontId="9" fillId="0" borderId="18" xfId="53" applyNumberFormat="1" applyFont="1" applyFill="1" applyBorder="1" applyAlignment="1" applyProtection="1">
      <alignment horizontal="center" vertical="center"/>
      <protection locked="0"/>
    </xf>
    <xf numFmtId="0" fontId="9" fillId="0" borderId="63" xfId="53" applyNumberFormat="1" applyFont="1" applyFill="1" applyBorder="1" applyAlignment="1" applyProtection="1">
      <alignment horizontal="center" vertical="center"/>
      <protection locked="0"/>
    </xf>
    <xf numFmtId="1" fontId="9" fillId="0" borderId="12" xfId="53" applyNumberFormat="1" applyFont="1" applyBorder="1" applyAlignment="1" applyProtection="1">
      <alignment horizontal="center" vertical="center"/>
      <protection locked="0"/>
    </xf>
    <xf numFmtId="0" fontId="5" fillId="48" borderId="17" xfId="53" applyFont="1" applyFill="1" applyBorder="1" applyAlignment="1">
      <alignment horizontal="center" vertical="center" wrapText="1"/>
      <protection/>
    </xf>
    <xf numFmtId="0" fontId="5" fillId="48" borderId="18" xfId="53" applyFont="1" applyFill="1" applyBorder="1" applyAlignment="1">
      <alignment horizontal="center" vertical="center" wrapText="1"/>
      <protection/>
    </xf>
    <xf numFmtId="0" fontId="5" fillId="48" borderId="35" xfId="53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/>
      <protection locked="0"/>
    </xf>
    <xf numFmtId="0" fontId="7" fillId="48" borderId="68" xfId="53" applyFont="1" applyFill="1" applyBorder="1" applyAlignment="1">
      <alignment horizontal="center" vertical="center" wrapText="1"/>
      <protection/>
    </xf>
    <xf numFmtId="0" fontId="7" fillId="51" borderId="0" xfId="53" applyFont="1" applyFill="1" applyBorder="1" applyAlignment="1">
      <alignment horizontal="center" vertical="center"/>
      <protection/>
    </xf>
    <xf numFmtId="0" fontId="71" fillId="48" borderId="17" xfId="55" applyFont="1" applyFill="1" applyBorder="1" applyAlignment="1" applyProtection="1">
      <alignment horizontal="center" vertical="center" wrapText="1"/>
      <protection/>
    </xf>
    <xf numFmtId="0" fontId="71" fillId="48" borderId="18" xfId="55" applyFont="1" applyFill="1" applyBorder="1" applyAlignment="1" applyProtection="1">
      <alignment horizontal="center" vertical="center" wrapText="1"/>
      <protection/>
    </xf>
    <xf numFmtId="0" fontId="71" fillId="48" borderId="35" xfId="55" applyFont="1" applyFill="1" applyBorder="1" applyAlignment="1" applyProtection="1">
      <alignment horizontal="center" vertical="center" wrapText="1"/>
      <protection/>
    </xf>
    <xf numFmtId="0" fontId="9" fillId="0" borderId="54" xfId="55" applyFont="1" applyFill="1" applyBorder="1" applyAlignment="1" applyProtection="1">
      <alignment horizontal="center" wrapText="1"/>
      <protection locked="0"/>
    </xf>
    <xf numFmtId="0" fontId="9" fillId="0" borderId="55" xfId="55" applyFont="1" applyFill="1" applyBorder="1" applyAlignment="1" applyProtection="1">
      <alignment horizontal="center" wrapText="1"/>
      <protection locked="0"/>
    </xf>
    <xf numFmtId="0" fontId="9" fillId="0" borderId="71" xfId="55" applyFont="1" applyFill="1" applyBorder="1" applyAlignment="1" applyProtection="1">
      <alignment horizontal="center" wrapText="1"/>
      <protection locked="0"/>
    </xf>
    <xf numFmtId="0" fontId="95" fillId="48" borderId="17" xfId="53" applyFont="1" applyFill="1" applyBorder="1" applyAlignment="1" applyProtection="1">
      <alignment horizontal="center" vertical="center" wrapText="1"/>
      <protection locked="0"/>
    </xf>
    <xf numFmtId="0" fontId="95" fillId="48" borderId="18" xfId="53" applyFont="1" applyFill="1" applyBorder="1" applyAlignment="1" applyProtection="1">
      <alignment horizontal="center" vertical="center" wrapText="1"/>
      <protection locked="0"/>
    </xf>
    <xf numFmtId="0" fontId="95" fillId="48" borderId="35" xfId="53" applyFont="1" applyFill="1" applyBorder="1" applyAlignment="1" applyProtection="1">
      <alignment horizontal="center" vertical="center" wrapText="1"/>
      <protection locked="0"/>
    </xf>
    <xf numFmtId="0" fontId="7" fillId="48" borderId="144" xfId="53" applyFont="1" applyFill="1" applyBorder="1" applyAlignment="1">
      <alignment horizontal="center" vertical="center" wrapText="1"/>
      <protection/>
    </xf>
    <xf numFmtId="0" fontId="7" fillId="48" borderId="145" xfId="0" applyFont="1" applyFill="1" applyBorder="1" applyAlignment="1" applyProtection="1">
      <alignment horizontal="left" vertical="center" wrapText="1"/>
      <protection/>
    </xf>
    <xf numFmtId="0" fontId="7" fillId="48" borderId="146" xfId="0" applyFont="1" applyFill="1" applyBorder="1" applyAlignment="1" applyProtection="1">
      <alignment horizontal="left" vertical="center" wrapText="1"/>
      <protection/>
    </xf>
    <xf numFmtId="0" fontId="7" fillId="48" borderId="103" xfId="0" applyFont="1" applyFill="1" applyBorder="1" applyAlignment="1" applyProtection="1">
      <alignment horizontal="left" vertical="center" wrapText="1"/>
      <protection/>
    </xf>
    <xf numFmtId="0" fontId="7" fillId="48" borderId="30" xfId="0" applyFont="1" applyFill="1" applyBorder="1" applyAlignment="1" applyProtection="1">
      <alignment horizontal="left" vertical="center" wrapText="1"/>
      <protection/>
    </xf>
    <xf numFmtId="0" fontId="7" fillId="48" borderId="147" xfId="0" applyFont="1" applyFill="1" applyBorder="1" applyAlignment="1" applyProtection="1">
      <alignment horizontal="left" vertical="center" wrapText="1"/>
      <protection/>
    </xf>
    <xf numFmtId="0" fontId="7" fillId="48" borderId="78" xfId="0" applyFont="1" applyFill="1" applyBorder="1" applyAlignment="1" applyProtection="1">
      <alignment horizontal="left" vertical="center" wrapText="1"/>
      <protection/>
    </xf>
    <xf numFmtId="0" fontId="93" fillId="49" borderId="109" xfId="53" applyFont="1" applyFill="1" applyBorder="1" applyAlignment="1">
      <alignment horizontal="center" vertical="center" wrapText="1"/>
      <protection/>
    </xf>
    <xf numFmtId="0" fontId="93" fillId="49" borderId="70" xfId="53" applyFont="1" applyFill="1" applyBorder="1" applyAlignment="1">
      <alignment horizontal="center" vertical="center" wrapText="1"/>
      <protection/>
    </xf>
    <xf numFmtId="0" fontId="71" fillId="0" borderId="72" xfId="0" applyFont="1" applyBorder="1" applyAlignment="1" applyProtection="1">
      <alignment horizontal="center" vertical="center"/>
      <protection locked="0"/>
    </xf>
    <xf numFmtId="0" fontId="71" fillId="0" borderId="148" xfId="0" applyFont="1" applyBorder="1" applyAlignment="1" applyProtection="1">
      <alignment horizontal="center" vertical="center"/>
      <protection locked="0"/>
    </xf>
    <xf numFmtId="0" fontId="71" fillId="0" borderId="78" xfId="0" applyFont="1" applyBorder="1" applyAlignment="1" applyProtection="1">
      <alignment horizontal="center" vertical="center"/>
      <protection locked="0"/>
    </xf>
    <xf numFmtId="49" fontId="71" fillId="42" borderId="12" xfId="53" applyNumberFormat="1" applyFont="1" applyFill="1" applyBorder="1" applyAlignment="1" applyProtection="1">
      <alignment horizontal="center" vertical="center"/>
      <protection locked="0"/>
    </xf>
    <xf numFmtId="0" fontId="7" fillId="48" borderId="50" xfId="0" applyFont="1" applyFill="1" applyBorder="1" applyAlignment="1" applyProtection="1">
      <alignment horizontal="center" vertical="center" wrapText="1"/>
      <protection/>
    </xf>
    <xf numFmtId="0" fontId="7" fillId="48" borderId="51" xfId="0" applyFont="1" applyFill="1" applyBorder="1" applyAlignment="1" applyProtection="1">
      <alignment horizontal="center" vertical="center" wrapText="1"/>
      <protection/>
    </xf>
    <xf numFmtId="0" fontId="7" fillId="48" borderId="86" xfId="0" applyFont="1" applyFill="1" applyBorder="1" applyAlignment="1" applyProtection="1">
      <alignment horizontal="center" vertical="center" wrapText="1"/>
      <protection/>
    </xf>
    <xf numFmtId="0" fontId="7" fillId="48" borderId="45" xfId="0" applyFont="1" applyFill="1" applyBorder="1" applyAlignment="1" applyProtection="1">
      <alignment horizontal="center" vertical="center" wrapText="1"/>
      <protection/>
    </xf>
    <xf numFmtId="0" fontId="7" fillId="48" borderId="0" xfId="0" applyFont="1" applyFill="1" applyBorder="1" applyAlignment="1" applyProtection="1">
      <alignment horizontal="center" vertical="center" wrapText="1"/>
      <protection/>
    </xf>
    <xf numFmtId="0" fontId="7" fillId="48" borderId="64" xfId="0" applyFont="1" applyFill="1" applyBorder="1" applyAlignment="1" applyProtection="1">
      <alignment horizontal="center" vertical="center" wrapText="1"/>
      <protection/>
    </xf>
    <xf numFmtId="0" fontId="7" fillId="48" borderId="149" xfId="53" applyFont="1" applyFill="1" applyBorder="1" applyAlignment="1">
      <alignment horizontal="left" vertical="center" wrapText="1"/>
      <protection/>
    </xf>
    <xf numFmtId="0" fontId="7" fillId="48" borderId="18" xfId="53" applyFont="1" applyFill="1" applyBorder="1" applyAlignment="1">
      <alignment horizontal="left" vertical="center" wrapText="1"/>
      <protection/>
    </xf>
    <xf numFmtId="0" fontId="7" fillId="48" borderId="35" xfId="53" applyFont="1" applyFill="1" applyBorder="1" applyAlignment="1">
      <alignment horizontal="left" vertical="center" wrapText="1"/>
      <protection/>
    </xf>
    <xf numFmtId="0" fontId="7" fillId="48" borderId="146" xfId="0" applyFont="1" applyFill="1" applyBorder="1" applyAlignment="1" applyProtection="1">
      <alignment horizontal="left" vertical="center"/>
      <protection/>
    </xf>
    <xf numFmtId="0" fontId="71" fillId="0" borderId="30" xfId="0" applyFont="1" applyBorder="1" applyAlignment="1" applyProtection="1">
      <alignment horizontal="left" vertical="center"/>
      <protection locked="0"/>
    </xf>
    <xf numFmtId="0" fontId="71" fillId="48" borderId="17" xfId="0" applyFont="1" applyFill="1" applyBorder="1" applyAlignment="1" applyProtection="1">
      <alignment horizontal="center" vertical="center"/>
      <protection/>
    </xf>
    <xf numFmtId="0" fontId="7" fillId="48" borderId="18" xfId="0" applyFont="1" applyFill="1" applyBorder="1" applyAlignment="1" applyProtection="1">
      <alignment horizontal="center" vertical="center"/>
      <protection/>
    </xf>
    <xf numFmtId="0" fontId="7" fillId="48" borderId="35" xfId="0" applyFont="1" applyFill="1" applyBorder="1" applyAlignment="1" applyProtection="1">
      <alignment horizontal="center" vertical="center"/>
      <protection/>
    </xf>
    <xf numFmtId="0" fontId="7" fillId="48" borderId="145" xfId="0" applyFont="1" applyFill="1" applyBorder="1" applyAlignment="1" applyProtection="1">
      <alignment horizontal="left" vertical="center"/>
      <protection/>
    </xf>
    <xf numFmtId="0" fontId="7" fillId="48" borderId="150" xfId="0" applyFont="1" applyFill="1" applyBorder="1" applyAlignment="1" applyProtection="1">
      <alignment horizontal="center" vertical="center" wrapText="1"/>
      <protection/>
    </xf>
    <xf numFmtId="0" fontId="7" fillId="48" borderId="151" xfId="0" applyFont="1" applyFill="1" applyBorder="1" applyAlignment="1" applyProtection="1">
      <alignment horizontal="center" vertical="center" wrapText="1"/>
      <protection/>
    </xf>
    <xf numFmtId="0" fontId="7" fillId="48" borderId="152" xfId="0" applyFont="1" applyFill="1" applyBorder="1" applyAlignment="1" applyProtection="1">
      <alignment horizontal="center" vertical="center" wrapText="1"/>
      <protection/>
    </xf>
    <xf numFmtId="0" fontId="7" fillId="48" borderId="72" xfId="0" applyFont="1" applyFill="1" applyBorder="1" applyAlignment="1" applyProtection="1">
      <alignment horizontal="center" vertical="center" wrapText="1"/>
      <protection/>
    </xf>
    <xf numFmtId="0" fontId="87" fillId="48" borderId="149" xfId="53" applyFont="1" applyFill="1" applyBorder="1" applyAlignment="1">
      <alignment horizontal="center" vertical="center" wrapText="1"/>
      <protection/>
    </xf>
    <xf numFmtId="0" fontId="87" fillId="48" borderId="18" xfId="53" applyFont="1" applyFill="1" applyBorder="1" applyAlignment="1">
      <alignment horizontal="center" vertical="center" wrapText="1"/>
      <protection/>
    </xf>
    <xf numFmtId="0" fontId="87" fillId="48" borderId="35" xfId="53" applyFont="1" applyFill="1" applyBorder="1" applyAlignment="1">
      <alignment horizontal="center" vertical="center" wrapText="1"/>
      <protection/>
    </xf>
    <xf numFmtId="0" fontId="5" fillId="48" borderId="12" xfId="53" applyFont="1" applyFill="1" applyBorder="1" applyAlignment="1">
      <alignment horizontal="center" vertical="center"/>
      <protection/>
    </xf>
    <xf numFmtId="0" fontId="5" fillId="48" borderId="17" xfId="53" applyFont="1" applyFill="1" applyBorder="1" applyAlignment="1">
      <alignment horizontal="center" vertical="center"/>
      <protection/>
    </xf>
    <xf numFmtId="14" fontId="7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1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7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48" borderId="47" xfId="53" applyFont="1" applyFill="1" applyBorder="1" applyAlignment="1">
      <alignment horizontal="center" vertical="center" wrapText="1"/>
      <protection/>
    </xf>
    <xf numFmtId="0" fontId="5" fillId="48" borderId="104" xfId="53" applyFont="1" applyFill="1" applyBorder="1" applyAlignment="1">
      <alignment horizontal="center" vertical="center" wrapText="1"/>
      <protection/>
    </xf>
    <xf numFmtId="0" fontId="71" fillId="48" borderId="12" xfId="0" applyFont="1" applyFill="1" applyBorder="1" applyAlignment="1" applyProtection="1">
      <alignment horizontal="center" vertical="center"/>
      <protection/>
    </xf>
    <xf numFmtId="14" fontId="71" fillId="42" borderId="17" xfId="53" applyNumberFormat="1" applyFont="1" applyFill="1" applyBorder="1" applyAlignment="1" applyProtection="1">
      <alignment horizontal="center" vertical="center" wrapText="1"/>
      <protection locked="0"/>
    </xf>
    <xf numFmtId="14" fontId="71" fillId="42" borderId="18" xfId="53" applyNumberFormat="1" applyFont="1" applyFill="1" applyBorder="1" applyAlignment="1" applyProtection="1">
      <alignment horizontal="center" vertical="center" wrapText="1"/>
      <protection locked="0"/>
    </xf>
    <xf numFmtId="14" fontId="71" fillId="42" borderId="35" xfId="53" applyNumberFormat="1" applyFont="1" applyFill="1" applyBorder="1" applyAlignment="1" applyProtection="1">
      <alignment horizontal="center" vertical="center" wrapText="1"/>
      <protection locked="0"/>
    </xf>
    <xf numFmtId="0" fontId="71" fillId="0" borderId="47" xfId="53" applyNumberFormat="1" applyFont="1" applyFill="1" applyBorder="1" applyAlignment="1" applyProtection="1">
      <alignment horizontal="center" vertical="center" wrapText="1"/>
      <protection locked="0"/>
    </xf>
    <xf numFmtId="0" fontId="71" fillId="0" borderId="48" xfId="53" applyNumberFormat="1" applyFont="1" applyFill="1" applyBorder="1" applyAlignment="1" applyProtection="1">
      <alignment horizontal="center" vertical="center" wrapText="1"/>
      <protection locked="0"/>
    </xf>
    <xf numFmtId="0" fontId="71" fillId="0" borderId="104" xfId="53" applyNumberFormat="1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" fillId="48" borderId="30" xfId="0" applyFont="1" applyFill="1" applyBorder="1" applyAlignment="1" applyProtection="1">
      <alignment horizontal="left" vertical="center"/>
      <protection/>
    </xf>
    <xf numFmtId="0" fontId="71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71" fillId="0" borderId="78" xfId="0" applyFont="1" applyBorder="1" applyAlignment="1" applyProtection="1">
      <alignment horizontal="center" vertical="center"/>
      <protection/>
    </xf>
    <xf numFmtId="0" fontId="5" fillId="48" borderId="18" xfId="53" applyFont="1" applyFill="1" applyBorder="1" applyAlignment="1">
      <alignment horizontal="center" vertical="center"/>
      <protection/>
    </xf>
    <xf numFmtId="49" fontId="71" fillId="0" borderId="12" xfId="53" applyNumberFormat="1" applyFont="1" applyFill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/>
    </xf>
    <xf numFmtId="0" fontId="7" fillId="0" borderId="153" xfId="0" applyFont="1" applyBorder="1" applyAlignment="1" applyProtection="1">
      <alignment horizontal="center" vertical="center"/>
      <protection/>
    </xf>
    <xf numFmtId="0" fontId="71" fillId="0" borderId="146" xfId="0" applyFont="1" applyBorder="1" applyAlignment="1" applyProtection="1">
      <alignment horizontal="center" vertical="center"/>
      <protection locked="0"/>
    </xf>
    <xf numFmtId="0" fontId="71" fillId="0" borderId="146" xfId="0" applyFont="1" applyBorder="1" applyAlignment="1" applyProtection="1">
      <alignment horizontal="left" vertical="center"/>
      <protection locked="0"/>
    </xf>
    <xf numFmtId="0" fontId="71" fillId="0" borderId="154" xfId="0" applyFont="1" applyBorder="1" applyAlignment="1" applyProtection="1">
      <alignment horizontal="left" vertical="center"/>
      <protection locked="0"/>
    </xf>
    <xf numFmtId="0" fontId="71" fillId="0" borderId="74" xfId="0" applyFont="1" applyFill="1" applyBorder="1" applyAlignment="1" applyProtection="1">
      <alignment horizontal="left" vertical="center"/>
      <protection locked="0"/>
    </xf>
    <xf numFmtId="0" fontId="71" fillId="0" borderId="75" xfId="0" applyFont="1" applyFill="1" applyBorder="1" applyAlignment="1" applyProtection="1">
      <alignment horizontal="left" vertical="center"/>
      <protection locked="0"/>
    </xf>
    <xf numFmtId="0" fontId="71" fillId="0" borderId="76" xfId="0" applyFont="1" applyFill="1" applyBorder="1" applyAlignment="1" applyProtection="1">
      <alignment horizontal="left" vertical="center"/>
      <protection locked="0"/>
    </xf>
    <xf numFmtId="0" fontId="7" fillId="48" borderId="78" xfId="0" applyFont="1" applyFill="1" applyBorder="1" applyAlignment="1" applyProtection="1">
      <alignment horizontal="left" vertical="center"/>
      <protection/>
    </xf>
    <xf numFmtId="0" fontId="71" fillId="0" borderId="78" xfId="0" applyFont="1" applyBorder="1" applyAlignment="1" applyProtection="1">
      <alignment horizontal="left" vertical="center"/>
      <protection locked="0"/>
    </xf>
    <xf numFmtId="0" fontId="71" fillId="0" borderId="152" xfId="0" applyFont="1" applyBorder="1" applyAlignment="1" applyProtection="1">
      <alignment horizontal="left" vertical="center"/>
      <protection locked="0"/>
    </xf>
    <xf numFmtId="0" fontId="71" fillId="0" borderId="148" xfId="0" applyFont="1" applyBorder="1" applyAlignment="1" applyProtection="1">
      <alignment horizontal="left" vertical="center"/>
      <protection locked="0"/>
    </xf>
    <xf numFmtId="0" fontId="71" fillId="0" borderId="155" xfId="0" applyFont="1" applyBorder="1" applyAlignment="1" applyProtection="1">
      <alignment horizontal="left" vertical="center"/>
      <protection locked="0"/>
    </xf>
    <xf numFmtId="0" fontId="5" fillId="48" borderId="26" xfId="53" applyFont="1" applyFill="1" applyBorder="1" applyAlignment="1">
      <alignment horizontal="center" vertical="center" wrapText="1"/>
      <protection/>
    </xf>
    <xf numFmtId="0" fontId="71" fillId="0" borderId="31" xfId="0" applyFont="1" applyBorder="1" applyAlignment="1" applyProtection="1">
      <alignment horizontal="left" vertical="center"/>
      <protection locked="0"/>
    </xf>
    <xf numFmtId="0" fontId="7" fillId="48" borderId="12" xfId="0" applyFont="1" applyFill="1" applyBorder="1" applyAlignment="1" applyProtection="1">
      <alignment horizontal="left" vertical="center"/>
      <protection/>
    </xf>
    <xf numFmtId="0" fontId="71" fillId="0" borderId="60" xfId="0" applyFont="1" applyBorder="1" applyAlignment="1" applyProtection="1">
      <alignment horizontal="center" vertical="center"/>
      <protection locked="0"/>
    </xf>
    <xf numFmtId="0" fontId="71" fillId="0" borderId="53" xfId="0" applyFont="1" applyBorder="1" applyAlignment="1" applyProtection="1">
      <alignment horizontal="center" vertical="center"/>
      <protection locked="0"/>
    </xf>
    <xf numFmtId="0" fontId="71" fillId="0" borderId="59" xfId="0" applyFont="1" applyBorder="1" applyAlignment="1" applyProtection="1">
      <alignment horizontal="center" vertical="center"/>
      <protection locked="0"/>
    </xf>
    <xf numFmtId="0" fontId="71" fillId="0" borderId="30" xfId="0" applyFont="1" applyBorder="1" applyAlignment="1" applyProtection="1">
      <alignment horizontal="center" vertical="center"/>
      <protection locked="0"/>
    </xf>
    <xf numFmtId="0" fontId="71" fillId="42" borderId="0" xfId="0" applyFont="1" applyFill="1" applyBorder="1" applyAlignment="1" applyProtection="1">
      <alignment horizontal="center" vertical="center" wrapText="1"/>
      <protection/>
    </xf>
    <xf numFmtId="0" fontId="71" fillId="0" borderId="153" xfId="0" applyFont="1" applyBorder="1" applyAlignment="1" applyProtection="1">
      <alignment horizontal="left" vertical="center"/>
      <protection locked="0"/>
    </xf>
    <xf numFmtId="0" fontId="7" fillId="48" borderId="103" xfId="0" applyFont="1" applyFill="1" applyBorder="1" applyAlignment="1" applyProtection="1">
      <alignment horizontal="left" vertical="center"/>
      <protection/>
    </xf>
    <xf numFmtId="14" fontId="71" fillId="0" borderId="146" xfId="0" applyNumberFormat="1" applyFont="1" applyBorder="1" applyAlignment="1" applyProtection="1">
      <alignment horizontal="left" vertical="center"/>
      <protection locked="0"/>
    </xf>
    <xf numFmtId="14" fontId="71" fillId="0" borderId="154" xfId="0" applyNumberFormat="1" applyFont="1" applyBorder="1" applyAlignment="1" applyProtection="1">
      <alignment horizontal="left" vertical="center"/>
      <protection locked="0"/>
    </xf>
    <xf numFmtId="4" fontId="71" fillId="48" borderId="70" xfId="0" applyNumberFormat="1" applyFont="1" applyFill="1" applyBorder="1" applyAlignment="1" applyProtection="1">
      <alignment horizontal="center" vertical="center"/>
      <protection/>
    </xf>
    <xf numFmtId="4" fontId="71" fillId="48" borderId="108" xfId="0" applyNumberFormat="1" applyFont="1" applyFill="1" applyBorder="1" applyAlignment="1" applyProtection="1">
      <alignment horizontal="center" vertical="center"/>
      <protection/>
    </xf>
    <xf numFmtId="49" fontId="71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82" fillId="49" borderId="109" xfId="53" applyFont="1" applyFill="1" applyBorder="1" applyAlignment="1">
      <alignment horizontal="center" vertical="center"/>
      <protection/>
    </xf>
    <xf numFmtId="0" fontId="82" fillId="49" borderId="70" xfId="53" applyFont="1" applyFill="1" applyBorder="1" applyAlignment="1">
      <alignment horizontal="center" vertical="center"/>
      <protection/>
    </xf>
    <xf numFmtId="0" fontId="71" fillId="0" borderId="60" xfId="0" applyFont="1" applyFill="1" applyBorder="1" applyAlignment="1" applyProtection="1">
      <alignment horizontal="left" vertical="center"/>
      <protection locked="0"/>
    </xf>
    <xf numFmtId="0" fontId="71" fillId="0" borderId="53" xfId="0" applyFont="1" applyFill="1" applyBorder="1" applyAlignment="1" applyProtection="1">
      <alignment horizontal="left" vertical="center"/>
      <protection locked="0"/>
    </xf>
    <xf numFmtId="0" fontId="71" fillId="0" borderId="59" xfId="0" applyFont="1" applyFill="1" applyBorder="1" applyAlignment="1" applyProtection="1">
      <alignment horizontal="left" vertical="center"/>
      <protection locked="0"/>
    </xf>
    <xf numFmtId="0" fontId="71" fillId="0" borderId="74" xfId="0" applyFont="1" applyFill="1" applyBorder="1" applyAlignment="1" applyProtection="1">
      <alignment horizontal="center" vertical="center"/>
      <protection locked="0"/>
    </xf>
    <xf numFmtId="0" fontId="71" fillId="0" borderId="75" xfId="0" applyFont="1" applyFill="1" applyBorder="1" applyAlignment="1" applyProtection="1">
      <alignment horizontal="center" vertical="center"/>
      <protection locked="0"/>
    </xf>
    <xf numFmtId="0" fontId="71" fillId="0" borderId="76" xfId="0" applyFont="1" applyFill="1" applyBorder="1" applyAlignment="1" applyProtection="1">
      <alignment horizontal="center" vertical="center"/>
      <protection locked="0"/>
    </xf>
    <xf numFmtId="0" fontId="71" fillId="42" borderId="60" xfId="0" applyFont="1" applyFill="1" applyBorder="1" applyAlignment="1" applyProtection="1">
      <alignment horizontal="center" vertical="center"/>
      <protection locked="0"/>
    </xf>
    <xf numFmtId="0" fontId="71" fillId="42" borderId="53" xfId="0" applyFont="1" applyFill="1" applyBorder="1" applyAlignment="1" applyProtection="1">
      <alignment horizontal="center" vertical="center"/>
      <protection locked="0"/>
    </xf>
    <xf numFmtId="0" fontId="71" fillId="42" borderId="59" xfId="0" applyFont="1" applyFill="1" applyBorder="1" applyAlignment="1" applyProtection="1">
      <alignment horizontal="center" vertical="center"/>
      <protection locked="0"/>
    </xf>
    <xf numFmtId="0" fontId="5" fillId="48" borderId="48" xfId="53" applyFont="1" applyFill="1" applyBorder="1" applyAlignment="1">
      <alignment horizontal="center" vertical="center" wrapText="1"/>
      <protection/>
    </xf>
    <xf numFmtId="0" fontId="7" fillId="48" borderId="13" xfId="0" applyFont="1" applyFill="1" applyBorder="1" applyAlignment="1" applyProtection="1">
      <alignment horizontal="left" vertical="center"/>
      <protection/>
    </xf>
    <xf numFmtId="14" fontId="5" fillId="48" borderId="12" xfId="53" applyNumberFormat="1" applyFont="1" applyFill="1" applyBorder="1" applyAlignment="1">
      <alignment horizontal="center" vertical="center" wrapText="1"/>
      <protection/>
    </xf>
    <xf numFmtId="49" fontId="86" fillId="0" borderId="47" xfId="42" applyNumberFormat="1" applyFont="1" applyFill="1" applyBorder="1" applyAlignment="1" applyProtection="1">
      <alignment horizontal="center" vertical="center" wrapText="1"/>
      <protection locked="0"/>
    </xf>
    <xf numFmtId="49" fontId="71" fillId="0" borderId="48" xfId="53" applyNumberFormat="1" applyFont="1" applyFill="1" applyBorder="1" applyAlignment="1" applyProtection="1">
      <alignment horizontal="center" vertical="center" wrapText="1"/>
      <protection locked="0"/>
    </xf>
    <xf numFmtId="49" fontId="71" fillId="0" borderId="156" xfId="53" applyNumberFormat="1" applyFont="1" applyFill="1" applyBorder="1" applyAlignment="1" applyProtection="1">
      <alignment horizontal="center" vertical="center" wrapText="1"/>
      <protection locked="0"/>
    </xf>
    <xf numFmtId="0" fontId="5" fillId="48" borderId="12" xfId="53" applyFont="1" applyFill="1" applyBorder="1" applyAlignment="1">
      <alignment horizontal="center" vertical="center" wrapText="1"/>
      <protection/>
    </xf>
    <xf numFmtId="0" fontId="17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49" fontId="71" fillId="0" borderId="47" xfId="53" applyNumberFormat="1" applyFont="1" applyFill="1" applyBorder="1" applyAlignment="1" applyProtection="1">
      <alignment horizontal="center" vertical="center" wrapText="1"/>
      <protection locked="0"/>
    </xf>
    <xf numFmtId="0" fontId="2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49" fontId="24" fillId="42" borderId="0" xfId="0" applyNumberFormat="1" applyFont="1" applyFill="1" applyBorder="1" applyAlignment="1">
      <alignment horizontal="center" vertical="center"/>
    </xf>
    <xf numFmtId="0" fontId="71" fillId="42" borderId="12" xfId="53" applyFont="1" applyFill="1" applyBorder="1" applyAlignment="1" applyProtection="1">
      <alignment horizontal="center" vertical="center" wrapText="1"/>
      <protection locked="0"/>
    </xf>
    <xf numFmtId="1" fontId="71" fillId="42" borderId="85" xfId="0" applyNumberFormat="1" applyFont="1" applyFill="1" applyBorder="1" applyAlignment="1" applyProtection="1">
      <alignment horizontal="center" vertical="center"/>
      <protection locked="0"/>
    </xf>
    <xf numFmtId="1" fontId="71" fillId="42" borderId="42" xfId="0" applyNumberFormat="1" applyFont="1" applyFill="1" applyBorder="1" applyAlignment="1" applyProtection="1">
      <alignment horizontal="center" vertical="center"/>
      <protection locked="0"/>
    </xf>
    <xf numFmtId="0" fontId="71" fillId="0" borderId="76" xfId="0" applyFont="1" applyBorder="1" applyAlignment="1" applyProtection="1">
      <alignment horizontal="center" vertical="center"/>
      <protection locked="0"/>
    </xf>
    <xf numFmtId="0" fontId="71" fillId="0" borderId="74" xfId="0" applyFont="1" applyBorder="1" applyAlignment="1" applyProtection="1">
      <alignment horizontal="center" vertical="center"/>
      <protection locked="0"/>
    </xf>
    <xf numFmtId="0" fontId="7" fillId="48" borderId="14" xfId="0" applyFont="1" applyFill="1" applyBorder="1" applyAlignment="1" applyProtection="1">
      <alignment horizontal="left" vertical="center"/>
      <protection/>
    </xf>
    <xf numFmtId="0" fontId="71" fillId="42" borderId="50" xfId="0" applyFont="1" applyFill="1" applyBorder="1" applyAlignment="1" applyProtection="1">
      <alignment horizontal="center" vertical="center" wrapText="1"/>
      <protection locked="0"/>
    </xf>
    <xf numFmtId="0" fontId="71" fillId="42" borderId="51" xfId="0" applyFont="1" applyFill="1" applyBorder="1" applyAlignment="1" applyProtection="1">
      <alignment horizontal="center" vertical="center" wrapText="1"/>
      <protection locked="0"/>
    </xf>
    <xf numFmtId="0" fontId="71" fillId="42" borderId="18" xfId="0" applyFont="1" applyFill="1" applyBorder="1" applyAlignment="1" applyProtection="1">
      <alignment horizontal="center" vertical="center" wrapText="1"/>
      <protection locked="0"/>
    </xf>
    <xf numFmtId="0" fontId="71" fillId="42" borderId="35" xfId="0" applyFont="1" applyFill="1" applyBorder="1" applyAlignment="1" applyProtection="1">
      <alignment horizontal="center" vertical="center" wrapText="1"/>
      <protection locked="0"/>
    </xf>
    <xf numFmtId="165" fontId="17" fillId="42" borderId="0" xfId="0" applyNumberFormat="1" applyFont="1" applyFill="1" applyBorder="1" applyAlignment="1">
      <alignment horizontal="center" vertical="center"/>
    </xf>
    <xf numFmtId="49" fontId="71" fillId="0" borderId="17" xfId="53" applyNumberFormat="1" applyFont="1" applyFill="1" applyBorder="1" applyAlignment="1" applyProtection="1">
      <alignment horizontal="center" vertical="center"/>
      <protection locked="0"/>
    </xf>
    <xf numFmtId="49" fontId="71" fillId="0" borderId="35" xfId="53" applyNumberFormat="1" applyFont="1" applyFill="1" applyBorder="1" applyAlignment="1" applyProtection="1">
      <alignment horizontal="center" vertical="center"/>
      <protection locked="0"/>
    </xf>
    <xf numFmtId="0" fontId="71" fillId="0" borderId="72" xfId="0" applyFont="1" applyBorder="1" applyAlignment="1" applyProtection="1">
      <alignment horizontal="left" vertical="center"/>
      <protection locked="0"/>
    </xf>
    <xf numFmtId="0" fontId="16" fillId="42" borderId="0" xfId="0" applyFont="1" applyFill="1" applyBorder="1" applyAlignment="1" applyProtection="1">
      <alignment horizontal="center" vertical="center" wrapText="1"/>
      <protection/>
    </xf>
    <xf numFmtId="0" fontId="24" fillId="42" borderId="0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/>
    </xf>
    <xf numFmtId="0" fontId="24" fillId="42" borderId="0" xfId="0" applyFont="1" applyFill="1" applyBorder="1" applyAlignment="1">
      <alignment horizontal="center" vertical="justify"/>
    </xf>
    <xf numFmtId="165" fontId="24" fillId="42" borderId="0" xfId="64" applyNumberFormat="1" applyFont="1" applyFill="1" applyBorder="1" applyAlignment="1">
      <alignment horizontal="center" vertical="center"/>
    </xf>
    <xf numFmtId="170" fontId="17" fillId="42" borderId="0" xfId="0" applyNumberFormat="1" applyFont="1" applyFill="1" applyBorder="1" applyAlignment="1">
      <alignment horizontal="center" vertical="center"/>
    </xf>
    <xf numFmtId="170" fontId="24" fillId="42" borderId="0" xfId="0" applyNumberFormat="1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0" fontId="49" fillId="42" borderId="0" xfId="42" applyFont="1" applyFill="1" applyBorder="1" applyAlignment="1" applyProtection="1">
      <alignment horizontal="center" vertical="center"/>
      <protection/>
    </xf>
    <xf numFmtId="49" fontId="17" fillId="42" borderId="0" xfId="0" applyNumberFormat="1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center" vertical="center"/>
    </xf>
    <xf numFmtId="4" fontId="17" fillId="42" borderId="0" xfId="0" applyNumberFormat="1" applyFont="1" applyFill="1" applyBorder="1" applyAlignment="1" applyProtection="1">
      <alignment horizontal="center" vertical="center" wrapText="1"/>
      <protection/>
    </xf>
    <xf numFmtId="0" fontId="17" fillId="42" borderId="0" xfId="0" applyFont="1" applyFill="1" applyBorder="1" applyAlignment="1" applyProtection="1">
      <alignment horizontal="center" vertical="center" wrapText="1"/>
      <protection/>
    </xf>
    <xf numFmtId="0" fontId="26" fillId="42" borderId="0" xfId="0" applyFont="1" applyFill="1" applyBorder="1" applyAlignment="1" applyProtection="1">
      <alignment horizontal="center" vertical="center" wrapText="1"/>
      <protection/>
    </xf>
    <xf numFmtId="0" fontId="24" fillId="42" borderId="0" xfId="0" applyFont="1" applyFill="1" applyBorder="1" applyAlignment="1" applyProtection="1">
      <alignment horizontal="center" vertical="center" wrapText="1"/>
      <protection/>
    </xf>
    <xf numFmtId="0" fontId="16" fillId="42" borderId="0" xfId="0" applyFont="1" applyFill="1" applyBorder="1" applyAlignment="1" applyProtection="1">
      <alignment horizontal="center" vertical="center" wrapText="1"/>
      <protection/>
    </xf>
    <xf numFmtId="0" fontId="25" fillId="42" borderId="0" xfId="0" applyFont="1" applyFill="1" applyBorder="1" applyAlignment="1" applyProtection="1">
      <alignment horizontal="center" vertical="center" wrapText="1"/>
      <protection/>
    </xf>
    <xf numFmtId="2" fontId="17" fillId="42" borderId="0" xfId="0" applyNumberFormat="1" applyFont="1" applyFill="1" applyBorder="1" applyAlignment="1" applyProtection="1">
      <alignment horizontal="center" vertical="center" wrapText="1"/>
      <protection/>
    </xf>
    <xf numFmtId="0" fontId="24" fillId="42" borderId="0" xfId="0" applyFont="1" applyFill="1" applyBorder="1" applyAlignment="1" applyProtection="1">
      <alignment horizontal="center" vertical="center" wrapText="1"/>
      <protection/>
    </xf>
    <xf numFmtId="0" fontId="16" fillId="42" borderId="0" xfId="0" applyFont="1" applyFill="1" applyBorder="1" applyAlignment="1" applyProtection="1">
      <alignment horizontal="center" vertical="center"/>
      <protection/>
    </xf>
    <xf numFmtId="4" fontId="17" fillId="42" borderId="0" xfId="0" applyNumberFormat="1" applyFont="1" applyFill="1" applyBorder="1" applyAlignment="1" applyProtection="1">
      <alignment horizontal="center" vertical="center"/>
      <protection/>
    </xf>
    <xf numFmtId="0" fontId="17" fillId="42" borderId="0" xfId="0" applyFont="1" applyFill="1" applyBorder="1" applyAlignment="1" applyProtection="1">
      <alignment horizontal="center" vertical="center"/>
      <protection/>
    </xf>
    <xf numFmtId="0" fontId="16" fillId="42" borderId="0" xfId="53" applyFont="1" applyFill="1" applyBorder="1" applyAlignment="1">
      <alignment horizontal="center" vertical="center" wrapText="1"/>
      <protection/>
    </xf>
    <xf numFmtId="0" fontId="24" fillId="42" borderId="0" xfId="0" applyFont="1" applyFill="1" applyBorder="1" applyAlignment="1" applyProtection="1">
      <alignment horizontal="center" vertical="center"/>
      <protection/>
    </xf>
    <xf numFmtId="0" fontId="16" fillId="42" borderId="0" xfId="53" applyFont="1" applyFill="1" applyBorder="1" applyAlignment="1">
      <alignment horizontal="center" vertical="center"/>
      <protection/>
    </xf>
    <xf numFmtId="14" fontId="11" fillId="42" borderId="0" xfId="53" applyNumberFormat="1" applyFont="1" applyFill="1" applyBorder="1" applyAlignment="1">
      <alignment horizontal="center" vertical="center" wrapText="1"/>
      <protection/>
    </xf>
    <xf numFmtId="0" fontId="17" fillId="42" borderId="0" xfId="0" applyFont="1" applyFill="1" applyBorder="1" applyAlignment="1" applyProtection="1">
      <alignment horizontal="center" vertical="center" wrapText="1"/>
      <protection/>
    </xf>
    <xf numFmtId="170" fontId="17" fillId="42" borderId="0" xfId="0" applyNumberFormat="1" applyFont="1" applyFill="1" applyBorder="1" applyAlignment="1" applyProtection="1">
      <alignment horizontal="center" vertical="center"/>
      <protection/>
    </xf>
    <xf numFmtId="0" fontId="17" fillId="42" borderId="0" xfId="0" applyFont="1" applyFill="1" applyBorder="1" applyAlignment="1" applyProtection="1">
      <alignment horizontal="center" vertical="center"/>
      <protection/>
    </xf>
    <xf numFmtId="0" fontId="25" fillId="42" borderId="0" xfId="0" applyFont="1" applyFill="1" applyBorder="1" applyAlignment="1" applyProtection="1">
      <alignment horizontal="center" vertical="center" wrapText="1"/>
      <protection locked="0"/>
    </xf>
    <xf numFmtId="0" fontId="16" fillId="42" borderId="0" xfId="0" applyFont="1" applyFill="1" applyBorder="1" applyAlignment="1" applyProtection="1">
      <alignment horizontal="center" vertical="center" wrapText="1"/>
      <protection locked="0"/>
    </xf>
    <xf numFmtId="0" fontId="16" fillId="42" borderId="0" xfId="0" applyFont="1" applyFill="1" applyBorder="1" applyAlignment="1" applyProtection="1">
      <alignment horizontal="center" vertical="center" wrapText="1"/>
      <protection locked="0"/>
    </xf>
    <xf numFmtId="0" fontId="24" fillId="42" borderId="0" xfId="0" applyFont="1" applyFill="1" applyBorder="1" applyAlignment="1" applyProtection="1">
      <alignment horizontal="center" vertical="center" wrapText="1"/>
      <protection locked="0"/>
    </xf>
    <xf numFmtId="0" fontId="24" fillId="42" borderId="0" xfId="0" applyFont="1" applyFill="1" applyBorder="1" applyAlignment="1" applyProtection="1">
      <alignment horizontal="center" vertical="center" wrapText="1"/>
      <protection locked="0"/>
    </xf>
    <xf numFmtId="2" fontId="17" fillId="42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42" borderId="0" xfId="0" applyFont="1" applyFill="1" applyBorder="1" applyAlignment="1" applyProtection="1">
      <alignment horizontal="center" vertical="center"/>
      <protection locked="0"/>
    </xf>
    <xf numFmtId="4" fontId="17" fillId="42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42" borderId="0" xfId="0" applyNumberFormat="1" applyFont="1" applyFill="1" applyBorder="1" applyAlignment="1" applyProtection="1">
      <alignment horizontal="center" vertical="center"/>
      <protection locked="0"/>
    </xf>
    <xf numFmtId="0" fontId="17" fillId="42" borderId="0" xfId="0" applyFont="1" applyFill="1" applyBorder="1" applyAlignment="1" applyProtection="1">
      <alignment horizontal="center" vertical="center"/>
      <protection locked="0"/>
    </xf>
    <xf numFmtId="0" fontId="24" fillId="42" borderId="0" xfId="0" applyFont="1" applyFill="1" applyBorder="1" applyAlignment="1" applyProtection="1">
      <alignment horizontal="center" vertical="center"/>
      <protection locked="0"/>
    </xf>
    <xf numFmtId="0" fontId="71" fillId="42" borderId="17" xfId="53" applyFont="1" applyFill="1" applyBorder="1" applyAlignment="1" applyProtection="1">
      <alignment horizontal="center" vertical="center" wrapText="1"/>
      <protection locked="0"/>
    </xf>
    <xf numFmtId="0" fontId="71" fillId="42" borderId="18" xfId="53" applyFont="1" applyFill="1" applyBorder="1" applyAlignment="1" applyProtection="1">
      <alignment horizontal="center" vertical="center" wrapText="1"/>
      <protection locked="0"/>
    </xf>
    <xf numFmtId="0" fontId="71" fillId="42" borderId="35" xfId="53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Fill="1" applyBorder="1" applyAlignment="1" applyProtection="1">
      <alignment horizontal="left" vertical="center"/>
      <protection locked="0"/>
    </xf>
    <xf numFmtId="0" fontId="71" fillId="42" borderId="17" xfId="0" applyFont="1" applyFill="1" applyBorder="1" applyAlignment="1" applyProtection="1">
      <alignment horizontal="center" vertical="center" wrapText="1"/>
      <protection locked="0"/>
    </xf>
    <xf numFmtId="0" fontId="7" fillId="48" borderId="118" xfId="53" applyFont="1" applyFill="1" applyBorder="1" applyAlignment="1">
      <alignment horizontal="left" vertical="center" wrapText="1"/>
      <protection/>
    </xf>
    <xf numFmtId="0" fontId="7" fillId="48" borderId="119" xfId="53" applyFont="1" applyFill="1" applyBorder="1" applyAlignment="1">
      <alignment horizontal="left" vertical="center" wrapText="1"/>
      <protection/>
    </xf>
    <xf numFmtId="0" fontId="17" fillId="49" borderId="0" xfId="0" applyFont="1" applyFill="1" applyBorder="1" applyAlignment="1" applyProtection="1">
      <alignment horizontal="center" vertical="center"/>
      <protection/>
    </xf>
    <xf numFmtId="173" fontId="7" fillId="0" borderId="119" xfId="53" applyNumberFormat="1" applyFont="1" applyFill="1" applyBorder="1" applyAlignment="1" applyProtection="1">
      <alignment horizontal="center" vertical="center"/>
      <protection locked="0"/>
    </xf>
    <xf numFmtId="173" fontId="7" fillId="0" borderId="120" xfId="53" applyNumberFormat="1" applyFont="1" applyFill="1" applyBorder="1" applyAlignment="1" applyProtection="1">
      <alignment horizontal="center" vertical="center"/>
      <protection locked="0"/>
    </xf>
    <xf numFmtId="0" fontId="7" fillId="0" borderId="14" xfId="53" applyFont="1" applyFill="1" applyBorder="1" applyAlignment="1" applyProtection="1">
      <alignment horizontal="center" vertical="center"/>
      <protection locked="0"/>
    </xf>
    <xf numFmtId="0" fontId="7" fillId="0" borderId="124" xfId="53" applyFont="1" applyFill="1" applyBorder="1" applyAlignment="1" applyProtection="1">
      <alignment horizontal="center" vertical="center"/>
      <protection locked="0"/>
    </xf>
    <xf numFmtId="49" fontId="85" fillId="0" borderId="47" xfId="42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156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04" xfId="53" applyNumberFormat="1" applyFont="1" applyFill="1" applyBorder="1" applyAlignment="1" applyProtection="1">
      <alignment horizontal="center" vertical="center" wrapText="1"/>
      <protection locked="0"/>
    </xf>
    <xf numFmtId="14" fontId="7" fillId="42" borderId="17" xfId="53" applyNumberFormat="1" applyFont="1" applyFill="1" applyBorder="1" applyAlignment="1" applyProtection="1">
      <alignment horizontal="center" vertical="center" wrapText="1"/>
      <protection locked="0"/>
    </xf>
    <xf numFmtId="14" fontId="7" fillId="42" borderId="18" xfId="53" applyNumberFormat="1" applyFont="1" applyFill="1" applyBorder="1" applyAlignment="1" applyProtection="1">
      <alignment horizontal="center" vertical="center" wrapText="1"/>
      <protection locked="0"/>
    </xf>
    <xf numFmtId="14" fontId="7" fillId="42" borderId="35" xfId="53" applyNumberFormat="1" applyFont="1" applyFill="1" applyBorder="1" applyAlignment="1" applyProtection="1">
      <alignment horizontal="center" vertical="center" wrapText="1"/>
      <protection locked="0"/>
    </xf>
    <xf numFmtId="4" fontId="71" fillId="48" borderId="85" xfId="0" applyNumberFormat="1" applyFont="1" applyFill="1" applyBorder="1" applyAlignment="1" applyProtection="1">
      <alignment horizontal="center" vertical="center"/>
      <protection/>
    </xf>
    <xf numFmtId="4" fontId="71" fillId="48" borderId="69" xfId="0" applyNumberFormat="1" applyFont="1" applyFill="1" applyBorder="1" applyAlignment="1" applyProtection="1">
      <alignment horizontal="center" vertical="center"/>
      <protection/>
    </xf>
    <xf numFmtId="0" fontId="7" fillId="48" borderId="14" xfId="0" applyFont="1" applyFill="1" applyBorder="1" applyAlignment="1" applyProtection="1">
      <alignment horizontal="left" vertical="center" wrapText="1"/>
      <protection/>
    </xf>
    <xf numFmtId="0" fontId="7" fillId="48" borderId="12" xfId="0" applyFont="1" applyFill="1" applyBorder="1" applyAlignment="1" applyProtection="1">
      <alignment horizontal="left" vertical="center" wrapText="1"/>
      <protection/>
    </xf>
    <xf numFmtId="0" fontId="7" fillId="48" borderId="157" xfId="53" applyFont="1" applyFill="1" applyBorder="1" applyAlignment="1">
      <alignment horizontal="left" vertical="center" wrapText="1"/>
      <protection/>
    </xf>
    <xf numFmtId="0" fontId="7" fillId="0" borderId="148" xfId="0" applyFont="1" applyBorder="1" applyAlignment="1" applyProtection="1">
      <alignment horizontal="center" vertical="center"/>
      <protection/>
    </xf>
    <xf numFmtId="0" fontId="71" fillId="0" borderId="59" xfId="0" applyFont="1" applyBorder="1" applyAlignment="1" applyProtection="1">
      <alignment horizontal="left" vertical="center"/>
      <protection locked="0"/>
    </xf>
    <xf numFmtId="0" fontId="71" fillId="0" borderId="60" xfId="0" applyFont="1" applyBorder="1" applyAlignment="1" applyProtection="1">
      <alignment horizontal="left" vertical="center"/>
      <protection locked="0"/>
    </xf>
    <xf numFmtId="4" fontId="71" fillId="45" borderId="0" xfId="0" applyNumberFormat="1" applyFont="1" applyFill="1" applyBorder="1" applyAlignment="1" applyProtection="1">
      <alignment horizontal="center" vertical="center" wrapText="1"/>
      <protection/>
    </xf>
    <xf numFmtId="14" fontId="5" fillId="48" borderId="35" xfId="53" applyNumberFormat="1" applyFont="1" applyFill="1" applyBorder="1" applyAlignment="1">
      <alignment horizontal="center" vertical="center" wrapText="1"/>
      <protection/>
    </xf>
    <xf numFmtId="14" fontId="71" fillId="42" borderId="12" xfId="53" applyNumberFormat="1" applyFont="1" applyFill="1" applyBorder="1" applyAlignment="1" applyProtection="1">
      <alignment horizontal="center" vertical="center" wrapText="1"/>
      <protection locked="0"/>
    </xf>
    <xf numFmtId="0" fontId="71" fillId="42" borderId="18" xfId="0" applyFont="1" applyFill="1" applyBorder="1" applyAlignment="1" applyProtection="1">
      <alignment horizontal="center" vertical="center"/>
      <protection/>
    </xf>
    <xf numFmtId="49" fontId="5" fillId="48" borderId="17" xfId="53" applyNumberFormat="1" applyFont="1" applyFill="1" applyBorder="1" applyAlignment="1">
      <alignment horizontal="center" vertical="center" wrapText="1"/>
      <protection/>
    </xf>
    <xf numFmtId="49" fontId="5" fillId="48" borderId="18" xfId="53" applyNumberFormat="1" applyFont="1" applyFill="1" applyBorder="1" applyAlignment="1">
      <alignment horizontal="center" vertical="center" wrapText="1"/>
      <protection/>
    </xf>
    <xf numFmtId="49" fontId="71" fillId="42" borderId="17" xfId="53" applyNumberFormat="1" applyFont="1" applyFill="1" applyBorder="1" applyAlignment="1" applyProtection="1">
      <alignment horizontal="center" vertical="center" wrapText="1"/>
      <protection locked="0"/>
    </xf>
    <xf numFmtId="49" fontId="71" fillId="42" borderId="18" xfId="53" applyNumberFormat="1" applyFont="1" applyFill="1" applyBorder="1" applyAlignment="1" applyProtection="1">
      <alignment horizontal="center" vertical="center" wrapText="1"/>
      <protection locked="0"/>
    </xf>
    <xf numFmtId="49" fontId="71" fillId="42" borderId="35" xfId="53" applyNumberFormat="1" applyFont="1" applyFill="1" applyBorder="1" applyAlignment="1" applyProtection="1">
      <alignment horizontal="center" vertical="center" wrapText="1"/>
      <protection locked="0"/>
    </xf>
    <xf numFmtId="0" fontId="26" fillId="42" borderId="47" xfId="53" applyNumberFormat="1" applyFont="1" applyFill="1" applyBorder="1" applyAlignment="1">
      <alignment horizontal="center" vertical="center" wrapText="1"/>
      <protection/>
    </xf>
    <xf numFmtId="0" fontId="26" fillId="42" borderId="48" xfId="53" applyNumberFormat="1" applyFont="1" applyFill="1" applyBorder="1" applyAlignment="1">
      <alignment horizontal="center" vertical="center" wrapText="1"/>
      <protection/>
    </xf>
    <xf numFmtId="0" fontId="4" fillId="0" borderId="48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7" fillId="42" borderId="18" xfId="0" applyFont="1" applyFill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49" fontId="5" fillId="48" borderId="17" xfId="53" applyNumberFormat="1" applyFont="1" applyFill="1" applyBorder="1" applyAlignment="1">
      <alignment horizontal="center" vertical="center"/>
      <protection/>
    </xf>
    <xf numFmtId="49" fontId="5" fillId="48" borderId="18" xfId="53" applyNumberFormat="1" applyFont="1" applyFill="1" applyBorder="1" applyAlignment="1">
      <alignment horizontal="center" vertical="center"/>
      <protection/>
    </xf>
    <xf numFmtId="0" fontId="7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/>
    </xf>
    <xf numFmtId="49" fontId="71" fillId="0" borderId="26" xfId="53" applyNumberFormat="1" applyFont="1" applyFill="1" applyBorder="1" applyAlignment="1" applyProtection="1">
      <alignment horizontal="center" vertical="center" wrapText="1"/>
      <protection locked="0"/>
    </xf>
    <xf numFmtId="4" fontId="71" fillId="48" borderId="12" xfId="0" applyNumberFormat="1" applyFont="1" applyFill="1" applyBorder="1" applyAlignment="1" applyProtection="1">
      <alignment horizontal="center" vertical="center"/>
      <protection/>
    </xf>
    <xf numFmtId="4" fontId="71" fillId="48" borderId="17" xfId="0" applyNumberFormat="1" applyFont="1" applyFill="1" applyBorder="1" applyAlignment="1" applyProtection="1">
      <alignment horizontal="center" vertical="center"/>
      <protection/>
    </xf>
    <xf numFmtId="0" fontId="71" fillId="0" borderId="72" xfId="0" applyFont="1" applyBorder="1" applyAlignment="1" applyProtection="1">
      <alignment horizontal="center" vertical="center"/>
      <protection/>
    </xf>
    <xf numFmtId="0" fontId="71" fillId="0" borderId="148" xfId="0" applyFont="1" applyBorder="1" applyAlignment="1" applyProtection="1">
      <alignment horizontal="center" vertical="center"/>
      <protection/>
    </xf>
    <xf numFmtId="49" fontId="5" fillId="0" borderId="18" xfId="53" applyNumberFormat="1" applyFont="1" applyFill="1" applyBorder="1" applyAlignment="1" applyProtection="1">
      <alignment horizontal="center" vertical="center"/>
      <protection locked="0"/>
    </xf>
    <xf numFmtId="0" fontId="5" fillId="42" borderId="18" xfId="53" applyFont="1" applyFill="1" applyBorder="1" applyAlignment="1" applyProtection="1">
      <alignment horizontal="center" vertical="center" wrapText="1"/>
      <protection locked="0"/>
    </xf>
    <xf numFmtId="0" fontId="5" fillId="42" borderId="51" xfId="53" applyFont="1" applyFill="1" applyBorder="1" applyAlignment="1" applyProtection="1">
      <alignment horizontal="center" vertical="center" wrapText="1"/>
      <protection locked="0"/>
    </xf>
    <xf numFmtId="1" fontId="71" fillId="42" borderId="32" xfId="0" applyNumberFormat="1" applyFont="1" applyFill="1" applyBorder="1" applyAlignment="1" applyProtection="1">
      <alignment horizontal="center" vertical="center"/>
      <protection locked="0"/>
    </xf>
    <xf numFmtId="1" fontId="71" fillId="42" borderId="34" xfId="0" applyNumberFormat="1" applyFont="1" applyFill="1" applyBorder="1" applyAlignment="1" applyProtection="1">
      <alignment horizontal="center" vertical="center"/>
      <protection locked="0"/>
    </xf>
    <xf numFmtId="14" fontId="5" fillId="42" borderId="18" xfId="53" applyNumberFormat="1" applyFont="1" applyFill="1" applyBorder="1" applyAlignment="1" applyProtection="1">
      <alignment horizontal="center" vertical="center" wrapText="1"/>
      <protection locked="0"/>
    </xf>
    <xf numFmtId="14" fontId="5" fillId="42" borderId="51" xfId="53" applyNumberFormat="1" applyFont="1" applyFill="1" applyBorder="1" applyAlignment="1" applyProtection="1">
      <alignment horizontal="center" vertical="center" wrapText="1"/>
      <protection locked="0"/>
    </xf>
    <xf numFmtId="0" fontId="71" fillId="0" borderId="71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54" xfId="0" applyFont="1" applyFill="1" applyBorder="1" applyAlignment="1" applyProtection="1">
      <alignment horizontal="center" vertical="center"/>
      <protection locked="0"/>
    </xf>
    <xf numFmtId="0" fontId="71" fillId="48" borderId="14" xfId="0" applyFont="1" applyFill="1" applyBorder="1" applyAlignment="1" applyProtection="1">
      <alignment horizontal="center" vertical="center"/>
      <protection/>
    </xf>
    <xf numFmtId="0" fontId="71" fillId="0" borderId="35" xfId="0" applyFont="1" applyFill="1" applyBorder="1" applyAlignment="1" applyProtection="1">
      <alignment horizontal="center" vertical="center"/>
      <protection locked="0"/>
    </xf>
    <xf numFmtId="0" fontId="71" fillId="0" borderId="17" xfId="0" applyFont="1" applyFill="1" applyBorder="1" applyAlignment="1" applyProtection="1">
      <alignment horizontal="center" vertical="center"/>
      <protection locked="0"/>
    </xf>
    <xf numFmtId="49" fontId="5" fillId="48" borderId="12" xfId="53" applyNumberFormat="1" applyFont="1" applyFill="1" applyBorder="1" applyAlignment="1">
      <alignment horizontal="center" vertical="center" wrapText="1"/>
      <protection/>
    </xf>
    <xf numFmtId="49" fontId="5" fillId="42" borderId="86" xfId="53" applyNumberFormat="1" applyFont="1" applyFill="1" applyBorder="1" applyAlignment="1" applyProtection="1">
      <alignment horizontal="center" vertical="center"/>
      <protection locked="0"/>
    </xf>
    <xf numFmtId="49" fontId="5" fillId="42" borderId="13" xfId="53" applyNumberFormat="1" applyFont="1" applyFill="1" applyBorder="1" applyAlignment="1" applyProtection="1">
      <alignment horizontal="center" vertical="center"/>
      <protection locked="0"/>
    </xf>
    <xf numFmtId="49" fontId="5" fillId="42" borderId="12" xfId="53" applyNumberFormat="1" applyFont="1" applyFill="1" applyBorder="1" applyAlignment="1" applyProtection="1">
      <alignment horizontal="center" vertical="center"/>
      <protection locked="0"/>
    </xf>
    <xf numFmtId="49" fontId="5" fillId="42" borderId="17" xfId="53" applyNumberFormat="1" applyFont="1" applyFill="1" applyBorder="1" applyAlignment="1" applyProtection="1">
      <alignment horizontal="center" vertical="center"/>
      <protection locked="0"/>
    </xf>
    <xf numFmtId="0" fontId="7" fillId="48" borderId="15" xfId="0" applyFont="1" applyFill="1" applyBorder="1" applyAlignment="1" applyProtection="1">
      <alignment horizontal="left" vertical="center"/>
      <protection/>
    </xf>
    <xf numFmtId="14" fontId="71" fillId="0" borderId="76" xfId="0" applyNumberFormat="1" applyFont="1" applyBorder="1" applyAlignment="1" applyProtection="1">
      <alignment horizontal="left" vertical="center"/>
      <protection locked="0"/>
    </xf>
    <xf numFmtId="0" fontId="71" fillId="0" borderId="151" xfId="0" applyFont="1" applyBorder="1" applyAlignment="1" applyProtection="1">
      <alignment horizontal="center" vertical="center"/>
      <protection locked="0"/>
    </xf>
    <xf numFmtId="0" fontId="87" fillId="48" borderId="17" xfId="53" applyFont="1" applyFill="1" applyBorder="1" applyAlignment="1">
      <alignment horizontal="center" vertical="center" wrapText="1"/>
      <protection/>
    </xf>
    <xf numFmtId="0" fontId="5" fillId="0" borderId="135" xfId="0" applyFont="1" applyBorder="1" applyAlignment="1">
      <alignment horizontal="left" vertical="top" wrapText="1"/>
    </xf>
    <xf numFmtId="0" fontId="5" fillId="0" borderId="136" xfId="0" applyFont="1" applyBorder="1" applyAlignment="1">
      <alignment horizontal="left" vertical="top" wrapText="1"/>
    </xf>
    <xf numFmtId="0" fontId="5" fillId="0" borderId="137" xfId="0" applyFont="1" applyBorder="1" applyAlignment="1">
      <alignment horizontal="left" vertical="top" wrapText="1"/>
    </xf>
    <xf numFmtId="0" fontId="17" fillId="42" borderId="47" xfId="53" applyNumberFormat="1" applyFont="1" applyFill="1" applyBorder="1" applyAlignment="1" applyProtection="1">
      <alignment horizontal="center" vertical="center"/>
      <protection locked="0"/>
    </xf>
    <xf numFmtId="0" fontId="17" fillId="42" borderId="48" xfId="53" applyNumberFormat="1" applyFont="1" applyFill="1" applyBorder="1" applyAlignment="1" applyProtection="1">
      <alignment horizontal="center" vertical="center"/>
      <protection locked="0"/>
    </xf>
    <xf numFmtId="0" fontId="51" fillId="0" borderId="54" xfId="0" applyFont="1" applyFill="1" applyBorder="1" applyAlignment="1" applyProtection="1">
      <alignment horizontal="center" vertical="center" wrapText="1"/>
      <protection locked="0"/>
    </xf>
    <xf numFmtId="0" fontId="51" fillId="0" borderId="55" xfId="0" applyFont="1" applyFill="1" applyBorder="1" applyAlignment="1" applyProtection="1">
      <alignment horizontal="center" vertical="center" wrapText="1"/>
      <protection locked="0"/>
    </xf>
    <xf numFmtId="0" fontId="51" fillId="0" borderId="71" xfId="0" applyFont="1" applyFill="1" applyBorder="1" applyAlignment="1" applyProtection="1">
      <alignment horizontal="center" vertical="center" wrapText="1"/>
      <protection locked="0"/>
    </xf>
    <xf numFmtId="0" fontId="5" fillId="0" borderId="133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134" xfId="0" applyFont="1" applyBorder="1" applyAlignment="1">
      <alignment horizontal="left" vertical="top" wrapText="1"/>
    </xf>
    <xf numFmtId="0" fontId="108" fillId="42" borderId="0" xfId="0" applyFont="1" applyFill="1" applyBorder="1" applyAlignment="1">
      <alignment horizontal="center"/>
    </xf>
    <xf numFmtId="0" fontId="7" fillId="45" borderId="0" xfId="0" applyFont="1" applyFill="1" applyBorder="1" applyAlignment="1" applyProtection="1">
      <alignment horizontal="center" vertical="center" wrapText="1"/>
      <protection/>
    </xf>
    <xf numFmtId="0" fontId="17" fillId="0" borderId="53" xfId="0" applyFont="1" applyFill="1" applyBorder="1" applyAlignment="1" applyProtection="1">
      <alignment horizontal="center" vertical="center"/>
      <protection/>
    </xf>
    <xf numFmtId="0" fontId="17" fillId="0" borderId="158" xfId="0" applyFont="1" applyFill="1" applyBorder="1" applyAlignment="1" applyProtection="1">
      <alignment horizontal="center" vertical="center"/>
      <protection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158" xfId="0" applyFont="1" applyFill="1" applyBorder="1" applyAlignment="1" applyProtection="1">
      <alignment horizontal="center" vertical="center"/>
      <protection locked="0"/>
    </xf>
    <xf numFmtId="0" fontId="17" fillId="0" borderId="159" xfId="0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>
      <alignment horizontal="center"/>
    </xf>
    <xf numFmtId="0" fontId="16" fillId="48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26" fillId="48" borderId="12" xfId="0" applyFont="1" applyFill="1" applyBorder="1" applyAlignment="1" applyProtection="1">
      <alignment horizontal="center" vertical="center" wrapText="1"/>
      <protection/>
    </xf>
    <xf numFmtId="0" fontId="26" fillId="48" borderId="12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48" borderId="12" xfId="0" applyFont="1" applyFill="1" applyBorder="1" applyAlignment="1" applyProtection="1">
      <alignment horizontal="center" vertical="center" wrapText="1"/>
      <protection/>
    </xf>
    <xf numFmtId="0" fontId="26" fillId="48" borderId="73" xfId="0" applyFont="1" applyFill="1" applyBorder="1" applyAlignment="1" applyProtection="1">
      <alignment horizontal="center" vertical="center" wrapText="1"/>
      <protection/>
    </xf>
    <xf numFmtId="0" fontId="26" fillId="48" borderId="53" xfId="0" applyFont="1" applyFill="1" applyBorder="1" applyAlignment="1" applyProtection="1">
      <alignment horizontal="center" vertical="center" wrapText="1"/>
      <protection/>
    </xf>
    <xf numFmtId="0" fontId="26" fillId="48" borderId="59" xfId="0" applyFont="1" applyFill="1" applyBorder="1" applyAlignment="1" applyProtection="1">
      <alignment horizontal="center" vertical="center" wrapText="1"/>
      <protection/>
    </xf>
    <xf numFmtId="0" fontId="17" fillId="0" borderId="84" xfId="0" applyFont="1" applyFill="1" applyBorder="1" applyAlignment="1" applyProtection="1">
      <alignment horizontal="center" vertical="center"/>
      <protection locked="0"/>
    </xf>
    <xf numFmtId="0" fontId="17" fillId="0" borderId="160" xfId="0" applyFont="1" applyFill="1" applyBorder="1" applyAlignment="1" applyProtection="1">
      <alignment horizontal="center" vertical="center"/>
      <protection locked="0"/>
    </xf>
    <xf numFmtId="0" fontId="17" fillId="0" borderId="79" xfId="0" applyFont="1" applyFill="1" applyBorder="1" applyAlignment="1" applyProtection="1">
      <alignment horizontal="center" vertical="center"/>
      <protection locked="0"/>
    </xf>
    <xf numFmtId="0" fontId="17" fillId="48" borderId="159" xfId="0" applyFont="1" applyFill="1" applyBorder="1" applyAlignment="1" applyProtection="1">
      <alignment horizontal="center" vertical="center" wrapText="1"/>
      <protection/>
    </xf>
    <xf numFmtId="0" fontId="17" fillId="48" borderId="53" xfId="0" applyFont="1" applyFill="1" applyBorder="1" applyAlignment="1" applyProtection="1">
      <alignment horizontal="center" vertical="center" wrapText="1"/>
      <protection/>
    </xf>
    <xf numFmtId="0" fontId="26" fillId="48" borderId="161" xfId="0" applyFont="1" applyFill="1" applyBorder="1" applyAlignment="1" applyProtection="1">
      <alignment horizontal="center" vertical="center" wrapText="1"/>
      <protection/>
    </xf>
    <xf numFmtId="0" fontId="26" fillId="48" borderId="139" xfId="0" applyFont="1" applyFill="1" applyBorder="1" applyAlignment="1" applyProtection="1">
      <alignment horizontal="center" vertical="center" wrapText="1"/>
      <protection/>
    </xf>
    <xf numFmtId="0" fontId="26" fillId="48" borderId="162" xfId="0" applyFont="1" applyFill="1" applyBorder="1" applyAlignment="1" applyProtection="1">
      <alignment horizontal="center" vertical="center" wrapText="1"/>
      <protection/>
    </xf>
    <xf numFmtId="4" fontId="17" fillId="0" borderId="163" xfId="0" applyNumberFormat="1" applyFont="1" applyFill="1" applyBorder="1" applyAlignment="1" applyProtection="1">
      <alignment horizontal="center" vertical="center"/>
      <protection locked="0"/>
    </xf>
    <xf numFmtId="4" fontId="17" fillId="0" borderId="139" xfId="0" applyNumberFormat="1" applyFont="1" applyFill="1" applyBorder="1" applyAlignment="1" applyProtection="1">
      <alignment horizontal="center" vertical="center"/>
      <protection locked="0"/>
    </xf>
    <xf numFmtId="4" fontId="17" fillId="0" borderId="161" xfId="0" applyNumberFormat="1" applyFont="1" applyFill="1" applyBorder="1" applyAlignment="1" applyProtection="1">
      <alignment horizontal="center" vertical="center"/>
      <protection locked="0"/>
    </xf>
    <xf numFmtId="4" fontId="17" fillId="0" borderId="164" xfId="0" applyNumberFormat="1" applyFont="1" applyFill="1" applyBorder="1" applyAlignment="1" applyProtection="1">
      <alignment horizontal="center" vertical="center"/>
      <protection locked="0"/>
    </xf>
    <xf numFmtId="0" fontId="87" fillId="48" borderId="73" xfId="0" applyFont="1" applyFill="1" applyBorder="1" applyAlignment="1" applyProtection="1">
      <alignment horizontal="center" vertical="center" wrapText="1"/>
      <protection/>
    </xf>
    <xf numFmtId="0" fontId="87" fillId="48" borderId="53" xfId="0" applyFont="1" applyFill="1" applyBorder="1" applyAlignment="1" applyProtection="1">
      <alignment horizontal="center" vertical="center" wrapText="1"/>
      <protection/>
    </xf>
    <xf numFmtId="0" fontId="87" fillId="48" borderId="59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 wrapText="1"/>
      <protection locked="0"/>
    </xf>
    <xf numFmtId="0" fontId="17" fillId="0" borderId="53" xfId="0" applyFont="1" applyFill="1" applyBorder="1" applyAlignment="1" applyProtection="1">
      <alignment horizontal="center" vertical="center" wrapText="1"/>
      <protection locked="0"/>
    </xf>
    <xf numFmtId="4" fontId="17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5" xfId="0" applyFont="1" applyFill="1" applyBorder="1" applyAlignment="1" applyProtection="1">
      <alignment horizontal="center" vertical="center" wrapText="1"/>
      <protection locked="0"/>
    </xf>
    <xf numFmtId="0" fontId="26" fillId="0" borderId="165" xfId="0" applyFont="1" applyFill="1" applyBorder="1" applyAlignment="1" applyProtection="1">
      <alignment horizontal="center" vertical="center" wrapText="1"/>
      <protection locked="0"/>
    </xf>
    <xf numFmtId="0" fontId="26" fillId="0" borderId="166" xfId="0" applyFont="1" applyFill="1" applyBorder="1" applyAlignment="1" applyProtection="1">
      <alignment horizontal="center" vertical="center" wrapText="1"/>
      <protection locked="0"/>
    </xf>
    <xf numFmtId="0" fontId="26" fillId="0" borderId="167" xfId="0" applyFont="1" applyFill="1" applyBorder="1" applyAlignment="1" applyProtection="1">
      <alignment horizontal="center" vertical="center" wrapText="1"/>
      <protection locked="0"/>
    </xf>
    <xf numFmtId="0" fontId="26" fillId="0" borderId="168" xfId="0" applyFont="1" applyFill="1" applyBorder="1" applyAlignment="1" applyProtection="1">
      <alignment horizontal="center" vertical="center" wrapText="1"/>
      <protection locked="0"/>
    </xf>
    <xf numFmtId="4" fontId="17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7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4" xfId="0" applyFont="1" applyFill="1" applyBorder="1" applyAlignment="1" applyProtection="1">
      <alignment horizontal="center" vertical="center" wrapText="1"/>
      <protection locked="0"/>
    </xf>
    <xf numFmtId="0" fontId="17" fillId="0" borderId="74" xfId="0" applyFont="1" applyFill="1" applyBorder="1" applyAlignment="1" applyProtection="1">
      <alignment horizontal="center" vertical="center" wrapText="1"/>
      <protection locked="0"/>
    </xf>
    <xf numFmtId="0" fontId="17" fillId="0" borderId="75" xfId="0" applyFont="1" applyFill="1" applyBorder="1" applyAlignment="1" applyProtection="1">
      <alignment horizontal="center" vertical="center" wrapText="1"/>
      <protection locked="0"/>
    </xf>
    <xf numFmtId="0" fontId="17" fillId="0" borderId="76" xfId="0" applyFont="1" applyFill="1" applyBorder="1" applyAlignment="1" applyProtection="1">
      <alignment horizontal="center" vertical="center" wrapText="1"/>
      <protection locked="0"/>
    </xf>
    <xf numFmtId="0" fontId="26" fillId="48" borderId="74" xfId="0" applyFont="1" applyFill="1" applyBorder="1" applyAlignment="1" applyProtection="1">
      <alignment horizontal="center" vertical="center" wrapText="1"/>
      <protection/>
    </xf>
    <xf numFmtId="0" fontId="26" fillId="48" borderId="75" xfId="0" applyFont="1" applyFill="1" applyBorder="1" applyAlignment="1" applyProtection="1">
      <alignment horizontal="center" vertical="center" wrapText="1"/>
      <protection/>
    </xf>
    <xf numFmtId="0" fontId="26" fillId="48" borderId="146" xfId="0" applyFont="1" applyFill="1" applyBorder="1" applyAlignment="1" applyProtection="1">
      <alignment horizontal="center" vertical="center"/>
      <protection/>
    </xf>
    <xf numFmtId="0" fontId="26" fillId="48" borderId="171" xfId="0" applyFont="1" applyFill="1" applyBorder="1" applyAlignment="1" applyProtection="1">
      <alignment horizontal="center" vertical="center" wrapText="1"/>
      <protection/>
    </xf>
    <xf numFmtId="0" fontId="26" fillId="48" borderId="18" xfId="0" applyFont="1" applyFill="1" applyBorder="1" applyAlignment="1" applyProtection="1">
      <alignment horizontal="center" vertical="center" wrapText="1"/>
      <protection/>
    </xf>
    <xf numFmtId="0" fontId="26" fillId="48" borderId="35" xfId="0" applyFont="1" applyFill="1" applyBorder="1" applyAlignment="1" applyProtection="1">
      <alignment horizontal="center" vertical="center" wrapText="1"/>
      <protection/>
    </xf>
    <xf numFmtId="0" fontId="26" fillId="48" borderId="50" xfId="0" applyFont="1" applyFill="1" applyBorder="1" applyAlignment="1" applyProtection="1">
      <alignment horizontal="center" vertical="center" wrapText="1"/>
      <protection/>
    </xf>
    <xf numFmtId="0" fontId="26" fillId="48" borderId="51" xfId="0" applyFont="1" applyFill="1" applyBorder="1" applyAlignment="1" applyProtection="1">
      <alignment horizontal="center" vertical="center" wrapText="1"/>
      <protection/>
    </xf>
    <xf numFmtId="0" fontId="26" fillId="0" borderId="60" xfId="0" applyFont="1" applyFill="1" applyBorder="1" applyAlignment="1" applyProtection="1">
      <alignment horizontal="center" vertical="center" wrapText="1"/>
      <protection locked="0"/>
    </xf>
    <xf numFmtId="0" fontId="26" fillId="0" borderId="53" xfId="0" applyFont="1" applyFill="1" applyBorder="1" applyAlignment="1" applyProtection="1">
      <alignment horizontal="center" vertical="center" wrapText="1"/>
      <protection locked="0"/>
    </xf>
    <xf numFmtId="0" fontId="26" fillId="48" borderId="172" xfId="0" applyFont="1" applyFill="1" applyBorder="1" applyAlignment="1" applyProtection="1">
      <alignment horizontal="center" vertical="center" wrapText="1"/>
      <protection/>
    </xf>
    <xf numFmtId="0" fontId="26" fillId="48" borderId="136" xfId="0" applyFont="1" applyFill="1" applyBorder="1" applyAlignment="1" applyProtection="1">
      <alignment horizontal="center" vertical="center" wrapText="1"/>
      <protection/>
    </xf>
    <xf numFmtId="0" fontId="26" fillId="48" borderId="173" xfId="0" applyFont="1" applyFill="1" applyBorder="1" applyAlignment="1" applyProtection="1">
      <alignment horizontal="center" vertical="center" wrapText="1"/>
      <protection/>
    </xf>
    <xf numFmtId="0" fontId="17" fillId="0" borderId="171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74" xfId="0" applyFont="1" applyFill="1" applyBorder="1" applyAlignment="1" applyProtection="1">
      <alignment horizontal="center" vertical="center" wrapText="1"/>
      <protection locked="0"/>
    </xf>
    <xf numFmtId="0" fontId="26" fillId="48" borderId="60" xfId="0" applyFont="1" applyFill="1" applyBorder="1" applyAlignment="1" applyProtection="1">
      <alignment horizontal="center" vertical="center" wrapText="1"/>
      <protection/>
    </xf>
    <xf numFmtId="4" fontId="17" fillId="0" borderId="162" xfId="0" applyNumberFormat="1" applyFont="1" applyFill="1" applyBorder="1" applyAlignment="1" applyProtection="1">
      <alignment horizontal="center" vertical="center"/>
      <protection locked="0"/>
    </xf>
    <xf numFmtId="4" fontId="17" fillId="0" borderId="175" xfId="0" applyNumberFormat="1" applyFont="1" applyFill="1" applyBorder="1" applyAlignment="1" applyProtection="1">
      <alignment horizontal="center" vertical="center"/>
      <protection locked="0"/>
    </xf>
    <xf numFmtId="4" fontId="17" fillId="0" borderId="81" xfId="0" applyNumberFormat="1" applyFont="1" applyFill="1" applyBorder="1" applyAlignment="1" applyProtection="1">
      <alignment horizontal="center" vertical="center"/>
      <protection locked="0"/>
    </xf>
    <xf numFmtId="0" fontId="17" fillId="47" borderId="150" xfId="0" applyFont="1" applyFill="1" applyBorder="1" applyAlignment="1" applyProtection="1">
      <alignment horizontal="center" vertical="center" wrapText="1"/>
      <protection/>
    </xf>
    <xf numFmtId="0" fontId="17" fillId="47" borderId="151" xfId="0" applyFont="1" applyFill="1" applyBorder="1" applyAlignment="1" applyProtection="1">
      <alignment horizontal="center" vertical="center" wrapText="1"/>
      <protection/>
    </xf>
    <xf numFmtId="0" fontId="17" fillId="47" borderId="0" xfId="0" applyFont="1" applyFill="1" applyBorder="1" applyAlignment="1" applyProtection="1">
      <alignment horizontal="center" vertical="center" wrapText="1"/>
      <protection/>
    </xf>
    <xf numFmtId="0" fontId="17" fillId="47" borderId="64" xfId="0" applyFont="1" applyFill="1" applyBorder="1" applyAlignment="1" applyProtection="1">
      <alignment horizontal="center" vertical="center" wrapText="1"/>
      <protection/>
    </xf>
    <xf numFmtId="2" fontId="17" fillId="0" borderId="146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5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48" borderId="176" xfId="0" applyFont="1" applyFill="1" applyBorder="1" applyAlignment="1" applyProtection="1">
      <alignment horizontal="center" vertical="center" wrapText="1"/>
      <protection/>
    </xf>
    <xf numFmtId="0" fontId="25" fillId="48" borderId="75" xfId="0" applyFont="1" applyFill="1" applyBorder="1" applyAlignment="1" applyProtection="1">
      <alignment horizontal="center" vertical="center" wrapText="1"/>
      <protection/>
    </xf>
    <xf numFmtId="0" fontId="25" fillId="48" borderId="76" xfId="0" applyFont="1" applyFill="1" applyBorder="1" applyAlignment="1" applyProtection="1">
      <alignment horizontal="center" vertical="center" wrapText="1"/>
      <protection/>
    </xf>
    <xf numFmtId="0" fontId="26" fillId="48" borderId="83" xfId="0" applyFont="1" applyFill="1" applyBorder="1" applyAlignment="1" applyProtection="1">
      <alignment horizontal="center" vertical="center" wrapText="1"/>
      <protection/>
    </xf>
    <xf numFmtId="0" fontId="26" fillId="48" borderId="175" xfId="0" applyFont="1" applyFill="1" applyBorder="1" applyAlignment="1" applyProtection="1">
      <alignment horizontal="center" vertical="center" wrapText="1"/>
      <protection/>
    </xf>
    <xf numFmtId="0" fontId="26" fillId="48" borderId="163" xfId="0" applyFont="1" applyFill="1" applyBorder="1" applyAlignment="1" applyProtection="1">
      <alignment horizontal="center" vertical="center" wrapText="1"/>
      <protection/>
    </xf>
    <xf numFmtId="0" fontId="94" fillId="49" borderId="109" xfId="53" applyFont="1" applyFill="1" applyBorder="1" applyAlignment="1">
      <alignment horizontal="center" vertical="center"/>
      <protection/>
    </xf>
    <xf numFmtId="0" fontId="94" fillId="49" borderId="70" xfId="53" applyFont="1" applyFill="1" applyBorder="1" applyAlignment="1">
      <alignment horizontal="center" vertical="center"/>
      <protection/>
    </xf>
    <xf numFmtId="0" fontId="94" fillId="49" borderId="108" xfId="53" applyFont="1" applyFill="1" applyBorder="1" applyAlignment="1">
      <alignment horizontal="center" vertical="center"/>
      <protection/>
    </xf>
    <xf numFmtId="0" fontId="17" fillId="48" borderId="84" xfId="0" applyFont="1" applyFill="1" applyBorder="1" applyAlignment="1" applyProtection="1">
      <alignment horizontal="center" vertical="center" wrapText="1"/>
      <protection/>
    </xf>
    <xf numFmtId="0" fontId="17" fillId="48" borderId="160" xfId="0" applyFont="1" applyFill="1" applyBorder="1" applyAlignment="1" applyProtection="1">
      <alignment horizontal="center" vertical="center" wrapText="1"/>
      <protection/>
    </xf>
    <xf numFmtId="0" fontId="17" fillId="48" borderId="177" xfId="0" applyFont="1" applyFill="1" applyBorder="1" applyAlignment="1" applyProtection="1">
      <alignment horizontal="center" vertical="center" wrapText="1"/>
      <protection/>
    </xf>
    <xf numFmtId="0" fontId="17" fillId="0" borderId="177" xfId="0" applyFont="1" applyFill="1" applyBorder="1" applyAlignment="1" applyProtection="1">
      <alignment horizontal="center" vertical="center"/>
      <protection locked="0"/>
    </xf>
    <xf numFmtId="0" fontId="17" fillId="0" borderId="84" xfId="0" applyFont="1" applyFill="1" applyBorder="1" applyAlignment="1" applyProtection="1">
      <alignment horizontal="center" vertical="center"/>
      <protection/>
    </xf>
    <xf numFmtId="0" fontId="17" fillId="0" borderId="160" xfId="0" applyFont="1" applyFill="1" applyBorder="1" applyAlignment="1" applyProtection="1">
      <alignment horizontal="center" vertical="center"/>
      <protection/>
    </xf>
    <xf numFmtId="0" fontId="17" fillId="0" borderId="79" xfId="0" applyFont="1" applyFill="1" applyBorder="1" applyAlignment="1" applyProtection="1">
      <alignment horizontal="center" vertical="center"/>
      <protection/>
    </xf>
    <xf numFmtId="0" fontId="94" fillId="49" borderId="99" xfId="53" applyFont="1" applyFill="1" applyBorder="1" applyAlignment="1">
      <alignment horizontal="center" vertical="center"/>
      <protection/>
    </xf>
    <xf numFmtId="0" fontId="94" fillId="49" borderId="55" xfId="53" applyFont="1" applyFill="1" applyBorder="1" applyAlignment="1">
      <alignment horizontal="center" vertical="center"/>
      <protection/>
    </xf>
    <xf numFmtId="0" fontId="94" fillId="49" borderId="56" xfId="53" applyFont="1" applyFill="1" applyBorder="1" applyAlignment="1">
      <alignment horizontal="center" vertical="center"/>
      <protection/>
    </xf>
    <xf numFmtId="0" fontId="26" fillId="48" borderId="60" xfId="0" applyFont="1" applyFill="1" applyBorder="1" applyAlignment="1" applyProtection="1">
      <alignment horizontal="center" vertical="center" wrapText="1"/>
      <protection/>
    </xf>
    <xf numFmtId="0" fontId="26" fillId="48" borderId="59" xfId="0" applyFont="1" applyFill="1" applyBorder="1" applyAlignment="1" applyProtection="1">
      <alignment horizontal="center" vertical="center" wrapText="1"/>
      <protection/>
    </xf>
    <xf numFmtId="0" fontId="26" fillId="48" borderId="74" xfId="0" applyFont="1" applyFill="1" applyBorder="1" applyAlignment="1" applyProtection="1">
      <alignment horizontal="center" vertical="center" wrapText="1"/>
      <protection/>
    </xf>
    <xf numFmtId="0" fontId="26" fillId="48" borderId="76" xfId="0" applyFont="1" applyFill="1" applyBorder="1" applyAlignment="1" applyProtection="1">
      <alignment horizontal="center" vertical="center" wrapText="1"/>
      <protection/>
    </xf>
    <xf numFmtId="0" fontId="16" fillId="48" borderId="74" xfId="0" applyFont="1" applyFill="1" applyBorder="1" applyAlignment="1" applyProtection="1">
      <alignment horizontal="center" vertical="center" wrapText="1"/>
      <protection/>
    </xf>
    <xf numFmtId="0" fontId="16" fillId="48" borderId="75" xfId="0" applyFont="1" applyFill="1" applyBorder="1" applyAlignment="1" applyProtection="1">
      <alignment horizontal="center" vertical="center" wrapText="1"/>
      <protection/>
    </xf>
    <xf numFmtId="0" fontId="16" fillId="48" borderId="76" xfId="0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 applyProtection="1">
      <alignment horizontal="center" vertical="center" wrapText="1"/>
      <protection locked="0"/>
    </xf>
    <xf numFmtId="0" fontId="16" fillId="48" borderId="48" xfId="0" applyFont="1" applyFill="1" applyBorder="1" applyAlignment="1" applyProtection="1">
      <alignment horizontal="center" vertical="center" wrapText="1"/>
      <protection/>
    </xf>
    <xf numFmtId="0" fontId="26" fillId="48" borderId="150" xfId="0" applyFont="1" applyFill="1" applyBorder="1" applyAlignment="1" applyProtection="1">
      <alignment horizontal="center" vertical="center" wrapText="1"/>
      <protection/>
    </xf>
    <xf numFmtId="0" fontId="26" fillId="48" borderId="151" xfId="0" applyFont="1" applyFill="1" applyBorder="1" applyAlignment="1" applyProtection="1">
      <alignment horizontal="center" vertical="center" wrapText="1"/>
      <protection/>
    </xf>
    <xf numFmtId="0" fontId="26" fillId="48" borderId="152" xfId="0" applyFont="1" applyFill="1" applyBorder="1" applyAlignment="1" applyProtection="1">
      <alignment horizontal="center" vertical="center" wrapText="1"/>
      <protection/>
    </xf>
    <xf numFmtId="0" fontId="17" fillId="0" borderId="155" xfId="0" applyFont="1" applyFill="1" applyBorder="1" applyAlignment="1" applyProtection="1">
      <alignment horizontal="center" vertical="center" wrapText="1"/>
      <protection locked="0"/>
    </xf>
    <xf numFmtId="0" fontId="17" fillId="0" borderId="151" xfId="0" applyFont="1" applyFill="1" applyBorder="1" applyAlignment="1" applyProtection="1">
      <alignment horizontal="center" vertical="center" wrapText="1"/>
      <protection locked="0"/>
    </xf>
    <xf numFmtId="0" fontId="26" fillId="48" borderId="155" xfId="0" applyFont="1" applyFill="1" applyBorder="1" applyAlignment="1" applyProtection="1">
      <alignment horizontal="center" vertical="center" wrapText="1"/>
      <protection/>
    </xf>
    <xf numFmtId="0" fontId="26" fillId="48" borderId="176" xfId="0" applyFont="1" applyFill="1" applyBorder="1" applyAlignment="1" applyProtection="1">
      <alignment horizontal="center" vertical="center" wrapText="1"/>
      <protection/>
    </xf>
    <xf numFmtId="0" fontId="26" fillId="48" borderId="76" xfId="0" applyFont="1" applyFill="1" applyBorder="1" applyAlignment="1" applyProtection="1">
      <alignment horizontal="center" vertical="center" wrapText="1"/>
      <protection/>
    </xf>
    <xf numFmtId="0" fontId="26" fillId="48" borderId="83" xfId="0" applyFont="1" applyFill="1" applyBorder="1" applyAlignment="1" applyProtection="1">
      <alignment horizontal="center" vertical="center"/>
      <protection/>
    </xf>
    <xf numFmtId="0" fontId="26" fillId="48" borderId="175" xfId="0" applyFont="1" applyFill="1" applyBorder="1" applyAlignment="1" applyProtection="1">
      <alignment horizontal="center" vertical="center"/>
      <protection/>
    </xf>
    <xf numFmtId="0" fontId="26" fillId="48" borderId="81" xfId="0" applyFont="1" applyFill="1" applyBorder="1" applyAlignment="1" applyProtection="1">
      <alignment horizontal="center" vertical="center"/>
      <protection/>
    </xf>
    <xf numFmtId="4" fontId="17" fillId="0" borderId="83" xfId="0" applyNumberFormat="1" applyFont="1" applyFill="1" applyBorder="1" applyAlignment="1" applyProtection="1">
      <alignment horizontal="center" vertical="center"/>
      <protection locked="0"/>
    </xf>
    <xf numFmtId="0" fontId="17" fillId="48" borderId="145" xfId="0" applyFont="1" applyFill="1" applyBorder="1" applyAlignment="1" applyProtection="1">
      <alignment horizontal="center" vertical="center" wrapText="1"/>
      <protection/>
    </xf>
    <xf numFmtId="0" fontId="17" fillId="48" borderId="146" xfId="0" applyFont="1" applyFill="1" applyBorder="1" applyAlignment="1" applyProtection="1">
      <alignment horizontal="center" vertical="center" wrapText="1"/>
      <protection/>
    </xf>
    <xf numFmtId="0" fontId="17" fillId="48" borderId="74" xfId="0" applyFont="1" applyFill="1" applyBorder="1" applyAlignment="1" applyProtection="1">
      <alignment horizontal="center" vertical="center" wrapText="1"/>
      <protection/>
    </xf>
    <xf numFmtId="0" fontId="82" fillId="49" borderId="108" xfId="53" applyFont="1" applyFill="1" applyBorder="1" applyAlignment="1">
      <alignment horizontal="center" vertical="center"/>
      <protection/>
    </xf>
    <xf numFmtId="0" fontId="17" fillId="0" borderId="178" xfId="0" applyFont="1" applyFill="1" applyBorder="1" applyAlignment="1" applyProtection="1">
      <alignment horizontal="center" vertical="center"/>
      <protection locked="0"/>
    </xf>
    <xf numFmtId="0" fontId="17" fillId="48" borderId="73" xfId="0" applyFont="1" applyFill="1" applyBorder="1" applyAlignment="1" applyProtection="1">
      <alignment horizontal="center" vertical="center" wrapText="1"/>
      <protection/>
    </xf>
    <xf numFmtId="0" fontId="93" fillId="49" borderId="99" xfId="53" applyFont="1" applyFill="1" applyBorder="1" applyAlignment="1">
      <alignment horizontal="center" vertical="center" wrapText="1"/>
      <protection/>
    </xf>
    <xf numFmtId="0" fontId="93" fillId="49" borderId="55" xfId="53" applyFont="1" applyFill="1" applyBorder="1" applyAlignment="1">
      <alignment horizontal="center" vertical="center"/>
      <protection/>
    </xf>
    <xf numFmtId="0" fontId="93" fillId="49" borderId="70" xfId="53" applyFont="1" applyFill="1" applyBorder="1" applyAlignment="1">
      <alignment horizontal="center" vertical="center"/>
      <protection/>
    </xf>
    <xf numFmtId="0" fontId="93" fillId="49" borderId="108" xfId="53" applyFont="1" applyFill="1" applyBorder="1" applyAlignment="1">
      <alignment horizontal="center" vertical="center"/>
      <protection/>
    </xf>
    <xf numFmtId="0" fontId="17" fillId="42" borderId="17" xfId="53" applyNumberFormat="1" applyFont="1" applyFill="1" applyBorder="1" applyAlignment="1" applyProtection="1">
      <alignment horizontal="center" vertical="center" wrapText="1"/>
      <protection locked="0"/>
    </xf>
    <xf numFmtId="0" fontId="17" fillId="42" borderId="18" xfId="53" applyNumberFormat="1" applyFont="1" applyFill="1" applyBorder="1" applyAlignment="1" applyProtection="1">
      <alignment horizontal="center" vertical="center" wrapText="1"/>
      <protection locked="0"/>
    </xf>
    <xf numFmtId="0" fontId="17" fillId="42" borderId="35" xfId="53" applyNumberFormat="1" applyFont="1" applyFill="1" applyBorder="1" applyAlignment="1" applyProtection="1">
      <alignment horizontal="center" vertical="center" wrapText="1"/>
      <protection locked="0"/>
    </xf>
    <xf numFmtId="49" fontId="17" fillId="42" borderId="12" xfId="53" applyNumberFormat="1" applyFont="1" applyFill="1" applyBorder="1" applyAlignment="1" applyProtection="1">
      <alignment horizontal="center" vertical="center"/>
      <protection locked="0"/>
    </xf>
    <xf numFmtId="0" fontId="16" fillId="48" borderId="103" xfId="0" applyFont="1" applyFill="1" applyBorder="1" applyAlignment="1" applyProtection="1">
      <alignment horizontal="center" vertical="center" wrapText="1"/>
      <protection/>
    </xf>
    <xf numFmtId="0" fontId="16" fillId="48" borderId="30" xfId="0" applyFont="1" applyFill="1" applyBorder="1" applyAlignment="1" applyProtection="1">
      <alignment horizontal="center" vertical="center" wrapText="1"/>
      <protection/>
    </xf>
    <xf numFmtId="0" fontId="16" fillId="48" borderId="60" xfId="0" applyFont="1" applyFill="1" applyBorder="1" applyAlignment="1" applyProtection="1">
      <alignment horizontal="center" vertical="center" wrapText="1"/>
      <protection/>
    </xf>
    <xf numFmtId="14" fontId="17" fillId="0" borderId="146" xfId="0" applyNumberFormat="1" applyFont="1" applyFill="1" applyBorder="1" applyAlignment="1" applyProtection="1">
      <alignment horizontal="center" vertical="center"/>
      <protection locked="0"/>
    </xf>
    <xf numFmtId="14" fontId="17" fillId="0" borderId="154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1" xfId="0" applyNumberFormat="1" applyFont="1" applyBorder="1" applyAlignment="1" applyProtection="1">
      <alignment horizontal="center" vertical="center"/>
      <protection locked="0"/>
    </xf>
    <xf numFmtId="0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1" xfId="0" applyNumberFormat="1" applyFont="1" applyBorder="1" applyAlignment="1" applyProtection="1">
      <alignment horizontal="center" vertical="center"/>
      <protection locked="0"/>
    </xf>
    <xf numFmtId="0" fontId="26" fillId="48" borderId="18" xfId="0" applyNumberFormat="1" applyFont="1" applyFill="1" applyBorder="1" applyAlignment="1" applyProtection="1">
      <alignment horizontal="center" vertical="center" wrapText="1"/>
      <protection/>
    </xf>
    <xf numFmtId="0" fontId="26" fillId="48" borderId="174" xfId="0" applyNumberFormat="1" applyFont="1" applyFill="1" applyBorder="1" applyAlignment="1" applyProtection="1">
      <alignment horizontal="center" vertical="center" wrapText="1"/>
      <protection/>
    </xf>
    <xf numFmtId="0" fontId="16" fillId="48" borderId="12" xfId="53" applyNumberFormat="1" applyFont="1" applyFill="1" applyBorder="1" applyAlignment="1">
      <alignment horizontal="center" vertical="center" wrapText="1"/>
      <protection/>
    </xf>
    <xf numFmtId="14" fontId="17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35" xfId="53" applyNumberFormat="1" applyFont="1" applyFill="1" applyBorder="1" applyAlignment="1" applyProtection="1">
      <alignment horizontal="center" vertical="center" wrapText="1"/>
      <protection locked="0"/>
    </xf>
    <xf numFmtId="0" fontId="93" fillId="49" borderId="109" xfId="53" applyFont="1" applyFill="1" applyBorder="1" applyAlignment="1">
      <alignment horizontal="center" vertical="center"/>
      <protection/>
    </xf>
    <xf numFmtId="0" fontId="17" fillId="0" borderId="74" xfId="0" applyNumberFormat="1" applyFont="1" applyFill="1" applyBorder="1" applyAlignment="1" applyProtection="1">
      <alignment horizontal="center" vertical="center"/>
      <protection locked="0"/>
    </xf>
    <xf numFmtId="0" fontId="17" fillId="0" borderId="75" xfId="0" applyNumberFormat="1" applyFont="1" applyFill="1" applyBorder="1" applyAlignment="1" applyProtection="1">
      <alignment horizontal="center" vertical="center"/>
      <protection locked="0"/>
    </xf>
    <xf numFmtId="0" fontId="17" fillId="0" borderId="7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48" borderId="12" xfId="0" applyNumberFormat="1" applyFont="1" applyFill="1" applyBorder="1" applyAlignment="1" applyProtection="1">
      <alignment horizontal="center" vertical="center"/>
      <protection/>
    </xf>
    <xf numFmtId="0" fontId="26" fillId="48" borderId="59" xfId="0" applyNumberFormat="1" applyFont="1" applyFill="1" applyBorder="1" applyAlignment="1" applyProtection="1">
      <alignment horizontal="center" vertical="center"/>
      <protection/>
    </xf>
    <xf numFmtId="0" fontId="26" fillId="48" borderId="30" xfId="0" applyNumberFormat="1" applyFont="1" applyFill="1" applyBorder="1" applyAlignment="1" applyProtection="1">
      <alignment horizontal="center" vertical="center"/>
      <protection/>
    </xf>
    <xf numFmtId="0" fontId="16" fillId="48" borderId="12" xfId="0" applyFont="1" applyFill="1" applyBorder="1" applyAlignment="1" applyProtection="1">
      <alignment horizontal="center" vertical="center" wrapText="1"/>
      <protection/>
    </xf>
    <xf numFmtId="0" fontId="17" fillId="42" borderId="78" xfId="0" applyNumberFormat="1" applyFont="1" applyFill="1" applyBorder="1" applyAlignment="1" applyProtection="1">
      <alignment horizontal="center" vertical="center"/>
      <protection locked="0"/>
    </xf>
    <xf numFmtId="0" fontId="26" fillId="48" borderId="149" xfId="53" applyFont="1" applyFill="1" applyBorder="1" applyAlignment="1">
      <alignment horizontal="center" vertical="center" wrapText="1"/>
      <protection/>
    </xf>
    <xf numFmtId="0" fontId="26" fillId="48" borderId="18" xfId="53" applyFont="1" applyFill="1" applyBorder="1" applyAlignment="1">
      <alignment horizontal="center" vertical="center" wrapText="1"/>
      <protection/>
    </xf>
    <xf numFmtId="0" fontId="26" fillId="48" borderId="35" xfId="53" applyFont="1" applyFill="1" applyBorder="1" applyAlignment="1">
      <alignment horizontal="center" vertical="center" wrapText="1"/>
      <protection/>
    </xf>
    <xf numFmtId="0" fontId="26" fillId="48" borderId="12" xfId="53" applyNumberFormat="1" applyFont="1" applyFill="1" applyBorder="1" applyAlignment="1">
      <alignment horizontal="center" vertical="center"/>
      <protection/>
    </xf>
    <xf numFmtId="0" fontId="17" fillId="0" borderId="12" xfId="53" applyNumberFormat="1" applyFont="1" applyFill="1" applyBorder="1" applyAlignment="1" applyProtection="1">
      <alignment horizontal="center" vertical="center"/>
      <protection locked="0"/>
    </xf>
    <xf numFmtId="0" fontId="26" fillId="48" borderId="17" xfId="53" applyNumberFormat="1" applyFont="1" applyFill="1" applyBorder="1" applyAlignment="1">
      <alignment horizontal="center" vertical="center"/>
      <protection/>
    </xf>
    <xf numFmtId="0" fontId="26" fillId="48" borderId="18" xfId="53" applyNumberFormat="1" applyFont="1" applyFill="1" applyBorder="1" applyAlignment="1">
      <alignment horizontal="center" vertical="center"/>
      <protection/>
    </xf>
    <xf numFmtId="0" fontId="26" fillId="48" borderId="45" xfId="0" applyFont="1" applyFill="1" applyBorder="1" applyAlignment="1" applyProtection="1">
      <alignment horizontal="center" vertical="center" wrapText="1"/>
      <protection/>
    </xf>
    <xf numFmtId="0" fontId="26" fillId="48" borderId="0" xfId="0" applyFont="1" applyFill="1" applyBorder="1" applyAlignment="1" applyProtection="1">
      <alignment horizontal="center" vertical="center" wrapText="1"/>
      <protection/>
    </xf>
    <xf numFmtId="0" fontId="26" fillId="48" borderId="72" xfId="0" applyFont="1" applyFill="1" applyBorder="1" applyAlignment="1" applyProtection="1">
      <alignment horizontal="center" vertical="center" wrapText="1"/>
      <protection/>
    </xf>
    <xf numFmtId="0" fontId="26" fillId="48" borderId="17" xfId="53" applyNumberFormat="1" applyFont="1" applyFill="1" applyBorder="1" applyAlignment="1">
      <alignment horizontal="center" vertical="center" wrapText="1"/>
      <protection/>
    </xf>
    <xf numFmtId="0" fontId="26" fillId="48" borderId="18" xfId="53" applyNumberFormat="1" applyFont="1" applyFill="1" applyBorder="1" applyAlignment="1">
      <alignment horizontal="center" vertical="center" wrapText="1"/>
      <protection/>
    </xf>
    <xf numFmtId="0" fontId="17" fillId="0" borderId="60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59" xfId="0" applyNumberFormat="1" applyFont="1" applyFill="1" applyBorder="1" applyAlignment="1" applyProtection="1">
      <alignment horizontal="center" vertical="center"/>
      <protection locked="0"/>
    </xf>
    <xf numFmtId="14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7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42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2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26" fillId="42" borderId="78" xfId="0" applyNumberFormat="1" applyFont="1" applyFill="1" applyBorder="1" applyAlignment="1" applyProtection="1">
      <alignment horizontal="center" vertical="center"/>
      <protection/>
    </xf>
    <xf numFmtId="0" fontId="26" fillId="42" borderId="153" xfId="0" applyNumberFormat="1" applyFont="1" applyFill="1" applyBorder="1" applyAlignment="1" applyProtection="1">
      <alignment horizontal="center" vertical="center"/>
      <protection/>
    </xf>
    <xf numFmtId="0" fontId="17" fillId="0" borderId="60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59" xfId="0" applyNumberFormat="1" applyFont="1" applyFill="1" applyBorder="1" applyAlignment="1" applyProtection="1">
      <alignment horizontal="center" vertical="center"/>
      <protection locked="0"/>
    </xf>
    <xf numFmtId="0" fontId="109" fillId="49" borderId="109" xfId="53" applyFont="1" applyFill="1" applyBorder="1" applyAlignment="1">
      <alignment horizontal="center" vertical="center"/>
      <protection/>
    </xf>
    <xf numFmtId="0" fontId="109" fillId="49" borderId="70" xfId="53" applyFont="1" applyFill="1" applyBorder="1" applyAlignment="1">
      <alignment horizontal="center" vertical="center"/>
      <protection/>
    </xf>
    <xf numFmtId="0" fontId="109" fillId="49" borderId="108" xfId="53" applyFont="1" applyFill="1" applyBorder="1" applyAlignment="1">
      <alignment horizontal="center" vertical="center"/>
      <protection/>
    </xf>
    <xf numFmtId="0" fontId="17" fillId="48" borderId="17" xfId="0" applyFont="1" applyFill="1" applyBorder="1" applyAlignment="1" applyProtection="1">
      <alignment horizontal="center" vertical="center"/>
      <protection/>
    </xf>
    <xf numFmtId="0" fontId="26" fillId="48" borderId="18" xfId="0" applyFont="1" applyFill="1" applyBorder="1" applyAlignment="1" applyProtection="1">
      <alignment horizontal="center" vertical="center"/>
      <protection/>
    </xf>
    <xf numFmtId="0" fontId="26" fillId="48" borderId="35" xfId="0" applyFont="1" applyFill="1" applyBorder="1" applyAlignment="1" applyProtection="1">
      <alignment horizontal="center" vertical="center"/>
      <protection/>
    </xf>
    <xf numFmtId="0" fontId="26" fillId="48" borderId="147" xfId="0" applyFont="1" applyFill="1" applyBorder="1" applyAlignment="1" applyProtection="1">
      <alignment horizontal="center" vertical="center"/>
      <protection/>
    </xf>
    <xf numFmtId="0" fontId="26" fillId="48" borderId="78" xfId="0" applyFont="1" applyFill="1" applyBorder="1" applyAlignment="1" applyProtection="1">
      <alignment horizontal="center" vertical="center"/>
      <protection/>
    </xf>
    <xf numFmtId="0" fontId="17" fillId="0" borderId="60" xfId="0" applyNumberFormat="1" applyFont="1" applyBorder="1" applyAlignment="1" applyProtection="1">
      <alignment horizontal="center" vertical="center"/>
      <protection locked="0"/>
    </xf>
    <xf numFmtId="0" fontId="17" fillId="0" borderId="53" xfId="0" applyNumberFormat="1" applyFont="1" applyBorder="1" applyAlignment="1" applyProtection="1">
      <alignment horizontal="center" vertical="center"/>
      <protection locked="0"/>
    </xf>
    <xf numFmtId="0" fontId="17" fillId="0" borderId="59" xfId="0" applyNumberFormat="1" applyFont="1" applyBorder="1" applyAlignment="1" applyProtection="1">
      <alignment horizontal="center" vertical="center"/>
      <protection locked="0"/>
    </xf>
    <xf numFmtId="0" fontId="26" fillId="48" borderId="146" xfId="0" applyNumberFormat="1" applyFont="1" applyFill="1" applyBorder="1" applyAlignment="1" applyProtection="1">
      <alignment horizontal="center" vertical="center"/>
      <protection/>
    </xf>
    <xf numFmtId="0" fontId="26" fillId="48" borderId="145" xfId="0" applyFont="1" applyFill="1" applyBorder="1" applyAlignment="1" applyProtection="1">
      <alignment horizontal="center" vertical="center"/>
      <protection/>
    </xf>
    <xf numFmtId="0" fontId="17" fillId="48" borderId="79" xfId="0" applyFont="1" applyFill="1" applyBorder="1" applyAlignment="1" applyProtection="1">
      <alignment horizontal="center" vertical="center" wrapText="1"/>
      <protection/>
    </xf>
    <xf numFmtId="49" fontId="17" fillId="0" borderId="17" xfId="53" applyNumberFormat="1" applyFont="1" applyFill="1" applyBorder="1" applyAlignment="1" applyProtection="1">
      <alignment horizontal="center" vertical="center"/>
      <protection locked="0"/>
    </xf>
    <xf numFmtId="49" fontId="17" fillId="0" borderId="35" xfId="53" applyNumberFormat="1" applyFont="1" applyFill="1" applyBorder="1" applyAlignment="1" applyProtection="1">
      <alignment horizontal="center" vertical="center"/>
      <protection locked="0"/>
    </xf>
    <xf numFmtId="0" fontId="26" fillId="48" borderId="179" xfId="0" applyFont="1" applyFill="1" applyBorder="1" applyAlignment="1" applyProtection="1">
      <alignment horizontal="center" vertical="center" wrapText="1"/>
      <protection/>
    </xf>
    <xf numFmtId="0" fontId="26" fillId="48" borderId="54" xfId="0" applyFont="1" applyFill="1" applyBorder="1" applyAlignment="1" applyProtection="1">
      <alignment horizontal="center" vertical="center" wrapText="1"/>
      <protection/>
    </xf>
    <xf numFmtId="0" fontId="26" fillId="48" borderId="55" xfId="0" applyFont="1" applyFill="1" applyBorder="1" applyAlignment="1" applyProtection="1">
      <alignment horizontal="center" vertical="center" wrapText="1"/>
      <protection/>
    </xf>
    <xf numFmtId="0" fontId="26" fillId="48" borderId="77" xfId="0" applyFont="1" applyFill="1" applyBorder="1" applyAlignment="1" applyProtection="1">
      <alignment horizontal="center" vertical="center" wrapText="1"/>
      <protection/>
    </xf>
    <xf numFmtId="14" fontId="17" fillId="42" borderId="17" xfId="53" applyNumberFormat="1" applyFont="1" applyFill="1" applyBorder="1" applyAlignment="1" applyProtection="1">
      <alignment horizontal="center" vertical="center" wrapText="1"/>
      <protection locked="0"/>
    </xf>
    <xf numFmtId="14" fontId="17" fillId="42" borderId="18" xfId="53" applyNumberFormat="1" applyFont="1" applyFill="1" applyBorder="1" applyAlignment="1" applyProtection="1">
      <alignment horizontal="center" vertical="center" wrapText="1"/>
      <protection locked="0"/>
    </xf>
    <xf numFmtId="14" fontId="17" fillId="42" borderId="35" xfId="53" applyNumberFormat="1" applyFont="1" applyFill="1" applyBorder="1" applyAlignment="1" applyProtection="1">
      <alignment horizontal="center" vertical="center" wrapText="1"/>
      <protection locked="0"/>
    </xf>
    <xf numFmtId="0" fontId="17" fillId="48" borderId="12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26" fillId="48" borderId="103" xfId="0" applyFont="1" applyFill="1" applyBorder="1" applyAlignment="1" applyProtection="1">
      <alignment horizontal="center" vertical="center"/>
      <protection/>
    </xf>
    <xf numFmtId="0" fontId="26" fillId="48" borderId="30" xfId="0" applyFont="1" applyFill="1" applyBorder="1" applyAlignment="1" applyProtection="1">
      <alignment horizontal="center" vertical="center"/>
      <protection/>
    </xf>
    <xf numFmtId="0" fontId="26" fillId="48" borderId="60" xfId="0" applyFont="1" applyFill="1" applyBorder="1" applyAlignment="1" applyProtection="1">
      <alignment horizontal="center" vertical="center"/>
      <protection/>
    </xf>
    <xf numFmtId="0" fontId="17" fillId="48" borderId="176" xfId="0" applyFont="1" applyFill="1" applyBorder="1" applyAlignment="1" applyProtection="1">
      <alignment horizontal="center" vertical="center" wrapText="1"/>
      <protection/>
    </xf>
    <xf numFmtId="0" fontId="17" fillId="48" borderId="75" xfId="0" applyFont="1" applyFill="1" applyBorder="1" applyAlignment="1" applyProtection="1">
      <alignment horizontal="center" vertical="center" wrapText="1"/>
      <protection/>
    </xf>
    <xf numFmtId="0" fontId="17" fillId="48" borderId="76" xfId="0" applyFont="1" applyFill="1" applyBorder="1" applyAlignment="1" applyProtection="1">
      <alignment horizontal="center" vertical="center" wrapText="1"/>
      <protection/>
    </xf>
    <xf numFmtId="0" fontId="26" fillId="48" borderId="12" xfId="53" applyNumberFormat="1" applyFont="1" applyFill="1" applyBorder="1" applyAlignment="1">
      <alignment horizontal="center" vertical="center" wrapText="1"/>
      <protection/>
    </xf>
    <xf numFmtId="0" fontId="93" fillId="49" borderId="19" xfId="53" applyFont="1" applyFill="1" applyBorder="1" applyAlignment="1">
      <alignment horizontal="center" vertical="center" wrapText="1"/>
      <protection/>
    </xf>
    <xf numFmtId="0" fontId="93" fillId="49" borderId="20" xfId="53" applyFont="1" applyFill="1" applyBorder="1" applyAlignment="1">
      <alignment horizontal="center" vertical="center"/>
      <protection/>
    </xf>
    <xf numFmtId="0" fontId="93" fillId="49" borderId="21" xfId="53" applyFont="1" applyFill="1" applyBorder="1" applyAlignment="1">
      <alignment horizontal="center" vertical="center"/>
      <protection/>
    </xf>
    <xf numFmtId="0" fontId="24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35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48" borderId="18" xfId="0" applyFont="1" applyFill="1" applyBorder="1" applyAlignment="1" applyProtection="1">
      <alignment horizontal="center" vertical="center"/>
      <protection/>
    </xf>
    <xf numFmtId="0" fontId="17" fillId="48" borderId="35" xfId="0" applyFont="1" applyFill="1" applyBorder="1" applyAlignment="1" applyProtection="1">
      <alignment horizontal="center" vertical="center"/>
      <protection/>
    </xf>
    <xf numFmtId="0" fontId="16" fillId="48" borderId="180" xfId="0" applyFont="1" applyFill="1" applyBorder="1" applyAlignment="1" applyProtection="1">
      <alignment horizontal="center" vertical="center" wrapText="1"/>
      <protection/>
    </xf>
    <xf numFmtId="0" fontId="16" fillId="48" borderId="136" xfId="0" applyFont="1" applyFill="1" applyBorder="1" applyAlignment="1" applyProtection="1">
      <alignment horizontal="center" vertical="center" wrapText="1"/>
      <protection/>
    </xf>
    <xf numFmtId="0" fontId="16" fillId="48" borderId="173" xfId="0" applyFont="1" applyFill="1" applyBorder="1" applyAlignment="1" applyProtection="1">
      <alignment horizontal="center" vertical="center" wrapText="1"/>
      <protection/>
    </xf>
    <xf numFmtId="0" fontId="17" fillId="48" borderId="181" xfId="0" applyFont="1" applyFill="1" applyBorder="1" applyAlignment="1" applyProtection="1">
      <alignment horizontal="center" vertical="center" wrapText="1"/>
      <protection/>
    </xf>
    <xf numFmtId="0" fontId="17" fillId="48" borderId="167" xfId="0" applyFont="1" applyFill="1" applyBorder="1" applyAlignment="1" applyProtection="1">
      <alignment horizontal="center" vertical="center" wrapText="1"/>
      <protection/>
    </xf>
    <xf numFmtId="0" fontId="17" fillId="48" borderId="182" xfId="0" applyFont="1" applyFill="1" applyBorder="1" applyAlignment="1" applyProtection="1">
      <alignment horizontal="center" vertical="center" wrapText="1"/>
      <protection/>
    </xf>
    <xf numFmtId="0" fontId="17" fillId="0" borderId="166" xfId="0" applyFont="1" applyFill="1" applyBorder="1" applyAlignment="1" applyProtection="1">
      <alignment horizontal="center" vertical="center" wrapText="1"/>
      <protection locked="0"/>
    </xf>
    <xf numFmtId="0" fontId="17" fillId="0" borderId="167" xfId="0" applyFont="1" applyFill="1" applyBorder="1" applyAlignment="1" applyProtection="1">
      <alignment horizontal="center" vertical="center" wrapText="1"/>
      <protection locked="0"/>
    </xf>
    <xf numFmtId="0" fontId="26" fillId="48" borderId="183" xfId="0" applyFont="1" applyFill="1" applyBorder="1" applyAlignment="1" applyProtection="1">
      <alignment horizontal="center" vertical="center"/>
      <protection/>
    </xf>
    <xf numFmtId="0" fontId="17" fillId="0" borderId="172" xfId="0" applyFont="1" applyFill="1" applyBorder="1" applyAlignment="1" applyProtection="1">
      <alignment horizontal="center" vertical="center" wrapText="1"/>
      <protection locked="0"/>
    </xf>
    <xf numFmtId="0" fontId="17" fillId="0" borderId="136" xfId="0" applyFont="1" applyFill="1" applyBorder="1" applyAlignment="1" applyProtection="1">
      <alignment horizontal="center" vertical="center" wrapText="1"/>
      <protection locked="0"/>
    </xf>
    <xf numFmtId="4" fontId="17" fillId="0" borderId="78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53" xfId="0" applyNumberFormat="1" applyFont="1" applyFill="1" applyBorder="1" applyAlignment="1" applyProtection="1">
      <alignment horizontal="center" vertical="center" wrapText="1"/>
      <protection locked="0"/>
    </xf>
    <xf numFmtId="0" fontId="82" fillId="49" borderId="55" xfId="53" applyFont="1" applyFill="1" applyBorder="1" applyAlignment="1">
      <alignment horizontal="center" vertical="center"/>
      <protection/>
    </xf>
    <xf numFmtId="4" fontId="17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8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84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55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51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8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4" xfId="0" applyFont="1" applyFill="1" applyBorder="1" applyAlignment="1" applyProtection="1">
      <alignment horizontal="center" vertical="center" wrapText="1"/>
      <protection locked="0"/>
    </xf>
    <xf numFmtId="4" fontId="17" fillId="0" borderId="18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3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8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50" xfId="0" applyFont="1" applyFill="1" applyBorder="1" applyAlignment="1" applyProtection="1">
      <alignment horizontal="center" vertical="center" wrapText="1"/>
      <protection locked="0"/>
    </xf>
    <xf numFmtId="0" fontId="17" fillId="0" borderId="151" xfId="0" applyFont="1" applyFill="1" applyBorder="1" applyAlignment="1" applyProtection="1">
      <alignment horizontal="center" vertical="center" wrapText="1"/>
      <protection locked="0"/>
    </xf>
    <xf numFmtId="0" fontId="17" fillId="0" borderId="185" xfId="0" applyFont="1" applyFill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26" fillId="42" borderId="176" xfId="0" applyFont="1" applyFill="1" applyBorder="1" applyAlignment="1" applyProtection="1">
      <alignment horizontal="center" vertical="center" wrapText="1"/>
      <protection/>
    </xf>
    <xf numFmtId="0" fontId="26" fillId="42" borderId="75" xfId="0" applyFont="1" applyFill="1" applyBorder="1" applyAlignment="1" applyProtection="1">
      <alignment horizontal="center" vertical="center" wrapText="1"/>
      <protection/>
    </xf>
    <xf numFmtId="0" fontId="26" fillId="42" borderId="165" xfId="0" applyFont="1" applyFill="1" applyBorder="1" applyAlignment="1" applyProtection="1">
      <alignment horizontal="center" vertical="center" wrapText="1"/>
      <protection/>
    </xf>
    <xf numFmtId="0" fontId="5" fillId="48" borderId="144" xfId="53" applyFont="1" applyFill="1" applyBorder="1" applyAlignment="1">
      <alignment horizontal="center" vertical="center" wrapText="1"/>
      <protection/>
    </xf>
    <xf numFmtId="0" fontId="5" fillId="48" borderId="114" xfId="53" applyFont="1" applyFill="1" applyBorder="1" applyAlignment="1">
      <alignment horizontal="center" vertical="center" wrapText="1"/>
      <protection/>
    </xf>
    <xf numFmtId="2" fontId="17" fillId="0" borderId="78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53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30" xfId="0" applyNumberFormat="1" applyFont="1" applyBorder="1" applyAlignment="1" applyProtection="1">
      <alignment horizontal="center" vertical="center"/>
      <protection locked="0"/>
    </xf>
    <xf numFmtId="14" fontId="17" fillId="0" borderId="31" xfId="0" applyNumberFormat="1" applyFont="1" applyBorder="1" applyAlignment="1" applyProtection="1">
      <alignment horizontal="center" vertical="center"/>
      <protection locked="0"/>
    </xf>
    <xf numFmtId="0" fontId="17" fillId="42" borderId="30" xfId="0" applyFont="1" applyFill="1" applyBorder="1" applyAlignment="1" applyProtection="1">
      <alignment horizontal="center" vertical="center"/>
      <protection locked="0"/>
    </xf>
    <xf numFmtId="0" fontId="17" fillId="0" borderId="152" xfId="0" applyFont="1" applyFill="1" applyBorder="1" applyAlignment="1" applyProtection="1">
      <alignment horizontal="center" vertical="center" wrapText="1"/>
      <protection locked="0"/>
    </xf>
    <xf numFmtId="0" fontId="26" fillId="48" borderId="155" xfId="0" applyFont="1" applyFill="1" applyBorder="1" applyAlignment="1" applyProtection="1">
      <alignment horizontal="center" vertical="center" wrapText="1"/>
      <protection/>
    </xf>
    <xf numFmtId="0" fontId="26" fillId="48" borderId="152" xfId="0" applyFont="1" applyFill="1" applyBorder="1" applyAlignment="1" applyProtection="1">
      <alignment horizontal="center" vertical="center" wrapText="1"/>
      <protection/>
    </xf>
    <xf numFmtId="0" fontId="26" fillId="0" borderId="155" xfId="0" applyFont="1" applyFill="1" applyBorder="1" applyAlignment="1" applyProtection="1">
      <alignment horizontal="center" vertical="center" wrapText="1"/>
      <protection locked="0"/>
    </xf>
    <xf numFmtId="0" fontId="26" fillId="0" borderId="151" xfId="0" applyFont="1" applyFill="1" applyBorder="1" applyAlignment="1" applyProtection="1">
      <alignment horizontal="center" vertical="center" wrapText="1"/>
      <protection locked="0"/>
    </xf>
    <xf numFmtId="0" fontId="26" fillId="48" borderId="12" xfId="53" applyFont="1" applyFill="1" applyBorder="1" applyAlignment="1">
      <alignment horizontal="center" vertical="center" wrapText="1"/>
      <protection/>
    </xf>
    <xf numFmtId="49" fontId="26" fillId="42" borderId="12" xfId="53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49" fontId="26" fillId="0" borderId="17" xfId="53" applyNumberFormat="1" applyFont="1" applyFill="1" applyBorder="1" applyAlignment="1" applyProtection="1">
      <alignment horizontal="center" vertical="center"/>
      <protection locked="0"/>
    </xf>
    <xf numFmtId="49" fontId="26" fillId="0" borderId="35" xfId="53" applyNumberFormat="1" applyFont="1" applyFill="1" applyBorder="1" applyAlignment="1" applyProtection="1">
      <alignment horizontal="center" vertical="center"/>
      <protection locked="0"/>
    </xf>
    <xf numFmtId="0" fontId="26" fillId="48" borderId="17" xfId="53" applyFont="1" applyFill="1" applyBorder="1" applyAlignment="1">
      <alignment horizontal="center" vertical="center"/>
      <protection/>
    </xf>
    <xf numFmtId="0" fontId="26" fillId="48" borderId="18" xfId="53" applyFont="1" applyFill="1" applyBorder="1" applyAlignment="1">
      <alignment horizontal="center" vertical="center"/>
      <protection/>
    </xf>
    <xf numFmtId="0" fontId="17" fillId="0" borderId="60" xfId="0" applyFont="1" applyFill="1" applyBorder="1" applyAlignment="1" applyProtection="1">
      <alignment horizontal="center" vertical="center"/>
      <protection locked="0"/>
    </xf>
    <xf numFmtId="0" fontId="17" fillId="0" borderId="59" xfId="0" applyFont="1" applyFill="1" applyBorder="1" applyAlignment="1" applyProtection="1">
      <alignment horizontal="center" vertical="center"/>
      <protection locked="0"/>
    </xf>
    <xf numFmtId="0" fontId="26" fillId="48" borderId="12" xfId="53" applyFont="1" applyFill="1" applyBorder="1" applyAlignment="1">
      <alignment horizontal="center" vertical="center"/>
      <protection/>
    </xf>
    <xf numFmtId="0" fontId="26" fillId="48" borderId="17" xfId="53" applyFont="1" applyFill="1" applyBorder="1" applyAlignment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26" fillId="42" borderId="17" xfId="53" applyFont="1" applyFill="1" applyBorder="1" applyAlignment="1" applyProtection="1">
      <alignment horizontal="center" vertical="center" wrapText="1"/>
      <protection locked="0"/>
    </xf>
    <xf numFmtId="0" fontId="26" fillId="42" borderId="18" xfId="53" applyFont="1" applyFill="1" applyBorder="1" applyAlignment="1" applyProtection="1">
      <alignment horizontal="center" vertical="center" wrapText="1"/>
      <protection locked="0"/>
    </xf>
    <xf numFmtId="0" fontId="26" fillId="42" borderId="35" xfId="53" applyFont="1" applyFill="1" applyBorder="1" applyAlignment="1" applyProtection="1">
      <alignment horizontal="center" vertical="center" wrapText="1"/>
      <protection locked="0"/>
    </xf>
    <xf numFmtId="0" fontId="17" fillId="42" borderId="31" xfId="0" applyFont="1" applyFill="1" applyBorder="1" applyAlignment="1" applyProtection="1">
      <alignment horizontal="center" vertical="center"/>
      <protection locked="0"/>
    </xf>
    <xf numFmtId="0" fontId="109" fillId="49" borderId="55" xfId="53" applyFont="1" applyFill="1" applyBorder="1" applyAlignment="1">
      <alignment horizontal="center" vertical="center"/>
      <protection/>
    </xf>
    <xf numFmtId="0" fontId="94" fillId="49" borderId="109" xfId="53" applyFont="1" applyFill="1" applyBorder="1" applyAlignment="1">
      <alignment horizontal="center" vertical="center" wrapText="1"/>
      <protection/>
    </xf>
    <xf numFmtId="0" fontId="17" fillId="48" borderId="12" xfId="0" applyFont="1" applyFill="1" applyBorder="1" applyAlignment="1" applyProtection="1">
      <alignment horizontal="center" vertical="center"/>
      <protection/>
    </xf>
    <xf numFmtId="0" fontId="93" fillId="49" borderId="20" xfId="53" applyFont="1" applyFill="1" applyBorder="1" applyAlignment="1">
      <alignment horizontal="center" vertical="center" wrapText="1"/>
      <protection/>
    </xf>
    <xf numFmtId="0" fontId="93" fillId="49" borderId="21" xfId="53" applyFont="1" applyFill="1" applyBorder="1" applyAlignment="1">
      <alignment horizontal="center" vertical="center" wrapText="1"/>
      <protection/>
    </xf>
    <xf numFmtId="0" fontId="17" fillId="0" borderId="178" xfId="0" applyFont="1" applyFill="1" applyBorder="1" applyAlignment="1" applyProtection="1">
      <alignment horizontal="center" vertical="center"/>
      <protection/>
    </xf>
    <xf numFmtId="0" fontId="17" fillId="47" borderId="45" xfId="0" applyFont="1" applyFill="1" applyBorder="1" applyAlignment="1" applyProtection="1">
      <alignment horizontal="center" vertical="center" wrapText="1"/>
      <protection/>
    </xf>
    <xf numFmtId="0" fontId="25" fillId="48" borderId="73" xfId="0" applyFont="1" applyFill="1" applyBorder="1" applyAlignment="1" applyProtection="1">
      <alignment horizontal="center" vertical="center" wrapText="1"/>
      <protection/>
    </xf>
    <xf numFmtId="0" fontId="25" fillId="48" borderId="53" xfId="0" applyFont="1" applyFill="1" applyBorder="1" applyAlignment="1" applyProtection="1">
      <alignment horizontal="center" vertical="center" wrapText="1"/>
      <protection/>
    </xf>
    <xf numFmtId="0" fontId="25" fillId="48" borderId="59" xfId="0" applyFont="1" applyFill="1" applyBorder="1" applyAlignment="1" applyProtection="1">
      <alignment horizontal="center" vertical="center" wrapText="1"/>
      <protection/>
    </xf>
    <xf numFmtId="0" fontId="26" fillId="48" borderId="14" xfId="0" applyFont="1" applyFill="1" applyBorder="1" applyAlignment="1" applyProtection="1">
      <alignment horizontal="center" vertical="center"/>
      <protection/>
    </xf>
    <xf numFmtId="0" fontId="16" fillId="48" borderId="150" xfId="0" applyFont="1" applyFill="1" applyBorder="1" applyAlignment="1" applyProtection="1">
      <alignment horizontal="center" vertical="center" wrapText="1"/>
      <protection/>
    </xf>
    <xf numFmtId="0" fontId="16" fillId="48" borderId="151" xfId="0" applyFont="1" applyFill="1" applyBorder="1" applyAlignment="1" applyProtection="1">
      <alignment horizontal="center" vertical="center" wrapText="1"/>
      <protection/>
    </xf>
    <xf numFmtId="0" fontId="16" fillId="48" borderId="152" xfId="0" applyFont="1" applyFill="1" applyBorder="1" applyAlignment="1" applyProtection="1">
      <alignment horizontal="center" vertical="center" wrapText="1"/>
      <protection/>
    </xf>
    <xf numFmtId="0" fontId="26" fillId="48" borderId="17" xfId="0" applyFont="1" applyFill="1" applyBorder="1" applyAlignment="1" applyProtection="1">
      <alignment horizontal="center" vertical="center" wrapText="1"/>
      <protection/>
    </xf>
    <xf numFmtId="0" fontId="16" fillId="48" borderId="53" xfId="0" applyFont="1" applyFill="1" applyBorder="1" applyAlignment="1" applyProtection="1">
      <alignment horizontal="center" vertical="center" wrapText="1"/>
      <protection/>
    </xf>
    <xf numFmtId="0" fontId="16" fillId="48" borderId="59" xfId="0" applyFont="1" applyFill="1" applyBorder="1" applyAlignment="1" applyProtection="1">
      <alignment horizontal="center" vertical="center" wrapText="1"/>
      <protection/>
    </xf>
    <xf numFmtId="0" fontId="26" fillId="48" borderId="13" xfId="0" applyFont="1" applyFill="1" applyBorder="1" applyAlignment="1" applyProtection="1">
      <alignment horizontal="center" vertical="center" wrapText="1"/>
      <protection/>
    </xf>
    <xf numFmtId="0" fontId="87" fillId="48" borderId="73" xfId="0" applyFont="1" applyFill="1" applyBorder="1" applyAlignment="1" applyProtection="1">
      <alignment horizontal="center" vertical="center" wrapText="1"/>
      <protection/>
    </xf>
    <xf numFmtId="0" fontId="87" fillId="48" borderId="53" xfId="0" applyFont="1" applyFill="1" applyBorder="1" applyAlignment="1" applyProtection="1">
      <alignment horizontal="center" vertical="center" wrapText="1"/>
      <protection/>
    </xf>
    <xf numFmtId="0" fontId="87" fillId="48" borderId="59" xfId="0" applyFont="1" applyFill="1" applyBorder="1" applyAlignment="1" applyProtection="1">
      <alignment horizontal="center" vertical="center" wrapText="1"/>
      <protection/>
    </xf>
    <xf numFmtId="0" fontId="17" fillId="0" borderId="155" xfId="0" applyFont="1" applyFill="1" applyBorder="1" applyAlignment="1" applyProtection="1">
      <alignment horizontal="center" vertical="center" wrapText="1"/>
      <protection locked="0"/>
    </xf>
    <xf numFmtId="0" fontId="87" fillId="48" borderId="150" xfId="0" applyFont="1" applyFill="1" applyBorder="1" applyAlignment="1" applyProtection="1">
      <alignment horizontal="center" vertical="center" wrapText="1"/>
      <protection/>
    </xf>
    <xf numFmtId="0" fontId="87" fillId="48" borderId="151" xfId="0" applyFont="1" applyFill="1" applyBorder="1" applyAlignment="1" applyProtection="1">
      <alignment horizontal="center" vertical="center" wrapText="1"/>
      <protection/>
    </xf>
    <xf numFmtId="0" fontId="87" fillId="48" borderId="152" xfId="0" applyFont="1" applyFill="1" applyBorder="1" applyAlignment="1" applyProtection="1">
      <alignment horizontal="center" vertical="center" wrapText="1"/>
      <protection/>
    </xf>
    <xf numFmtId="4" fontId="1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7" fillId="42" borderId="18" xfId="0" applyFont="1" applyFill="1" applyBorder="1" applyAlignment="1" applyProtection="1">
      <alignment horizontal="center" vertical="center" wrapText="1"/>
      <protection locked="0"/>
    </xf>
    <xf numFmtId="0" fontId="17" fillId="42" borderId="35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26" fillId="48" borderId="103" xfId="0" applyFont="1" applyFill="1" applyBorder="1" applyAlignment="1" applyProtection="1">
      <alignment horizontal="center" vertical="center" wrapText="1"/>
      <protection/>
    </xf>
    <xf numFmtId="0" fontId="26" fillId="48" borderId="30" xfId="0" applyFont="1" applyFill="1" applyBorder="1" applyAlignment="1" applyProtection="1">
      <alignment horizontal="center" vertical="center" wrapText="1"/>
      <protection/>
    </xf>
    <xf numFmtId="14" fontId="26" fillId="42" borderId="50" xfId="53" applyNumberFormat="1" applyFont="1" applyFill="1" applyBorder="1" applyAlignment="1" applyProtection="1">
      <alignment horizontal="center" vertical="center" wrapText="1"/>
      <protection locked="0"/>
    </xf>
    <xf numFmtId="14" fontId="26" fillId="42" borderId="51" xfId="53" applyNumberFormat="1" applyFont="1" applyFill="1" applyBorder="1" applyAlignment="1" applyProtection="1">
      <alignment horizontal="center" vertical="center" wrapText="1"/>
      <protection locked="0"/>
    </xf>
    <xf numFmtId="14" fontId="26" fillId="42" borderId="86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14" fontId="26" fillId="48" borderId="12" xfId="53" applyNumberFormat="1" applyFont="1" applyFill="1" applyBorder="1" applyAlignment="1">
      <alignment horizontal="center" vertical="center" wrapText="1"/>
      <protection/>
    </xf>
    <xf numFmtId="0" fontId="17" fillId="0" borderId="177" xfId="0" applyFont="1" applyFill="1" applyBorder="1" applyAlignment="1" applyProtection="1">
      <alignment horizontal="center" vertical="center"/>
      <protection/>
    </xf>
    <xf numFmtId="4" fontId="17" fillId="0" borderId="59" xfId="0" applyNumberFormat="1" applyFont="1" applyFill="1" applyBorder="1" applyAlignment="1" applyProtection="1">
      <alignment horizontal="center" vertical="center"/>
      <protection locked="0"/>
    </xf>
    <xf numFmtId="4" fontId="17" fillId="0" borderId="30" xfId="0" applyNumberFormat="1" applyFont="1" applyFill="1" applyBorder="1" applyAlignment="1" applyProtection="1">
      <alignment horizontal="center" vertical="center"/>
      <protection locked="0"/>
    </xf>
    <xf numFmtId="4" fontId="17" fillId="0" borderId="80" xfId="0" applyNumberFormat="1" applyFont="1" applyFill="1" applyBorder="1" applyAlignment="1" applyProtection="1">
      <alignment horizontal="center" vertical="center"/>
      <protection locked="0"/>
    </xf>
    <xf numFmtId="0" fontId="24" fillId="48" borderId="176" xfId="0" applyFont="1" applyFill="1" applyBorder="1" applyAlignment="1" applyProtection="1">
      <alignment horizontal="center" vertical="center" wrapText="1"/>
      <protection/>
    </xf>
    <xf numFmtId="0" fontId="24" fillId="48" borderId="75" xfId="0" applyFont="1" applyFill="1" applyBorder="1" applyAlignment="1" applyProtection="1">
      <alignment horizontal="center" vertical="center" wrapText="1"/>
      <protection/>
    </xf>
    <xf numFmtId="0" fontId="24" fillId="48" borderId="76" xfId="0" applyFont="1" applyFill="1" applyBorder="1" applyAlignment="1" applyProtection="1">
      <alignment horizontal="center" vertical="center" wrapText="1"/>
      <protection/>
    </xf>
    <xf numFmtId="0" fontId="16" fillId="48" borderId="73" xfId="0" applyFont="1" applyFill="1" applyBorder="1" applyAlignment="1" applyProtection="1">
      <alignment horizontal="center" vertical="center" wrapText="1"/>
      <protection/>
    </xf>
    <xf numFmtId="0" fontId="16" fillId="48" borderId="53" xfId="0" applyFont="1" applyFill="1" applyBorder="1" applyAlignment="1" applyProtection="1">
      <alignment horizontal="center" vertical="center" wrapText="1"/>
      <protection/>
    </xf>
    <xf numFmtId="0" fontId="16" fillId="48" borderId="59" xfId="0" applyFont="1" applyFill="1" applyBorder="1" applyAlignment="1" applyProtection="1">
      <alignment horizontal="center" vertical="center" wrapText="1"/>
      <protection/>
    </xf>
    <xf numFmtId="0" fontId="24" fillId="48" borderId="73" xfId="0" applyFont="1" applyFill="1" applyBorder="1" applyAlignment="1" applyProtection="1">
      <alignment horizontal="center" vertical="center" wrapText="1"/>
      <protection/>
    </xf>
    <xf numFmtId="0" fontId="24" fillId="48" borderId="53" xfId="0" applyFont="1" applyFill="1" applyBorder="1" applyAlignment="1" applyProtection="1">
      <alignment horizontal="center" vertical="center" wrapText="1"/>
      <protection/>
    </xf>
    <xf numFmtId="0" fontId="24" fillId="48" borderId="59" xfId="0" applyFont="1" applyFill="1" applyBorder="1" applyAlignment="1" applyProtection="1">
      <alignment horizontal="center" vertical="center" wrapText="1"/>
      <protection/>
    </xf>
    <xf numFmtId="4" fontId="17" fillId="0" borderId="187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7" fillId="48" borderId="176" xfId="0" applyFont="1" applyFill="1" applyBorder="1" applyAlignment="1" applyProtection="1">
      <alignment horizontal="center" vertical="center" wrapText="1"/>
      <protection/>
    </xf>
    <xf numFmtId="0" fontId="87" fillId="48" borderId="75" xfId="0" applyFont="1" applyFill="1" applyBorder="1" applyAlignment="1" applyProtection="1">
      <alignment horizontal="center" vertical="center" wrapText="1"/>
      <protection/>
    </xf>
    <xf numFmtId="0" fontId="87" fillId="48" borderId="76" xfId="0" applyFont="1" applyFill="1" applyBorder="1" applyAlignment="1" applyProtection="1">
      <alignment horizontal="center" vertical="center" wrapText="1"/>
      <protection/>
    </xf>
    <xf numFmtId="0" fontId="5" fillId="0" borderId="47" xfId="53" applyFont="1" applyFill="1" applyBorder="1" applyAlignment="1" applyProtection="1">
      <alignment horizontal="center" vertical="center" wrapText="1"/>
      <protection locked="0"/>
    </xf>
    <xf numFmtId="0" fontId="5" fillId="0" borderId="48" xfId="53" applyFont="1" applyFill="1" applyBorder="1" applyAlignment="1" applyProtection="1">
      <alignment horizontal="center" vertical="center" wrapText="1"/>
      <protection locked="0"/>
    </xf>
    <xf numFmtId="0" fontId="5" fillId="0" borderId="104" xfId="53" applyFont="1" applyFill="1" applyBorder="1" applyAlignment="1" applyProtection="1">
      <alignment horizontal="center" vertical="center" wrapText="1"/>
      <protection locked="0"/>
    </xf>
    <xf numFmtId="0" fontId="16" fillId="48" borderId="50" xfId="0" applyFont="1" applyFill="1" applyBorder="1" applyAlignment="1" applyProtection="1">
      <alignment horizontal="center" vertical="center" wrapText="1"/>
      <protection/>
    </xf>
    <xf numFmtId="0" fontId="16" fillId="48" borderId="51" xfId="0" applyFont="1" applyFill="1" applyBorder="1" applyAlignment="1" applyProtection="1">
      <alignment horizontal="center" vertical="center" wrapText="1"/>
      <protection/>
    </xf>
    <xf numFmtId="14" fontId="26" fillId="42" borderId="17" xfId="53" applyNumberFormat="1" applyFont="1" applyFill="1" applyBorder="1" applyAlignment="1" applyProtection="1">
      <alignment horizontal="center" vertical="center" wrapText="1"/>
      <protection locked="0"/>
    </xf>
    <xf numFmtId="14" fontId="26" fillId="42" borderId="18" xfId="53" applyNumberFormat="1" applyFont="1" applyFill="1" applyBorder="1" applyAlignment="1" applyProtection="1">
      <alignment horizontal="center" vertical="center" wrapText="1"/>
      <protection locked="0"/>
    </xf>
    <xf numFmtId="14" fontId="26" fillId="42" borderId="35" xfId="53" applyNumberFormat="1" applyFont="1" applyFill="1" applyBorder="1" applyAlignment="1" applyProtection="1">
      <alignment horizontal="center" vertical="center" wrapText="1"/>
      <protection locked="0"/>
    </xf>
    <xf numFmtId="0" fontId="16" fillId="48" borderId="17" xfId="0" applyFont="1" applyFill="1" applyBorder="1" applyAlignment="1" applyProtection="1">
      <alignment horizontal="center" vertical="center" wrapText="1"/>
      <protection/>
    </xf>
    <xf numFmtId="0" fontId="16" fillId="48" borderId="18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48" borderId="103" xfId="0" applyFont="1" applyFill="1" applyBorder="1" applyAlignment="1" applyProtection="1">
      <alignment horizontal="center" vertical="center" wrapText="1"/>
      <protection/>
    </xf>
    <xf numFmtId="0" fontId="17" fillId="48" borderId="30" xfId="0" applyFont="1" applyFill="1" applyBorder="1" applyAlignment="1" applyProtection="1">
      <alignment horizontal="center" vertical="center" wrapText="1"/>
      <protection/>
    </xf>
    <xf numFmtId="4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47" borderId="185" xfId="0" applyFont="1" applyFill="1" applyBorder="1" applyAlignment="1" applyProtection="1">
      <alignment horizontal="center" vertical="center" wrapText="1"/>
      <protection/>
    </xf>
    <xf numFmtId="0" fontId="17" fillId="48" borderId="73" xfId="0" applyFont="1" applyFill="1" applyBorder="1" applyAlignment="1" applyProtection="1">
      <alignment horizontal="center" vertical="center" wrapText="1"/>
      <protection/>
    </xf>
    <xf numFmtId="0" fontId="17" fillId="48" borderId="53" xfId="0" applyFont="1" applyFill="1" applyBorder="1" applyAlignment="1" applyProtection="1">
      <alignment horizontal="center" vertical="center" wrapText="1"/>
      <protection/>
    </xf>
    <xf numFmtId="0" fontId="17" fillId="48" borderId="59" xfId="0" applyFont="1" applyFill="1" applyBorder="1" applyAlignment="1" applyProtection="1">
      <alignment horizontal="center" vertical="center" wrapText="1"/>
      <protection/>
    </xf>
    <xf numFmtId="0" fontId="16" fillId="48" borderId="73" xfId="0" applyFont="1" applyFill="1" applyBorder="1" applyAlignment="1" applyProtection="1">
      <alignment horizontal="center" vertical="center" wrapText="1"/>
      <protection/>
    </xf>
    <xf numFmtId="0" fontId="16" fillId="48" borderId="150" xfId="0" applyFont="1" applyFill="1" applyBorder="1" applyAlignment="1" applyProtection="1">
      <alignment horizontal="center" vertical="center" wrapText="1"/>
      <protection/>
    </xf>
    <xf numFmtId="0" fontId="16" fillId="48" borderId="151" xfId="0" applyFont="1" applyFill="1" applyBorder="1" applyAlignment="1" applyProtection="1">
      <alignment horizontal="center" vertical="center" wrapText="1"/>
      <protection/>
    </xf>
    <xf numFmtId="0" fontId="16" fillId="48" borderId="152" xfId="0" applyFont="1" applyFill="1" applyBorder="1" applyAlignment="1" applyProtection="1">
      <alignment horizontal="center" vertical="center" wrapText="1"/>
      <protection/>
    </xf>
    <xf numFmtId="0" fontId="16" fillId="48" borderId="176" xfId="0" applyFont="1" applyFill="1" applyBorder="1" applyAlignment="1" applyProtection="1">
      <alignment horizontal="center" vertical="center" wrapText="1"/>
      <protection/>
    </xf>
    <xf numFmtId="0" fontId="26" fillId="40" borderId="103" xfId="0" applyFont="1" applyFill="1" applyBorder="1" applyAlignment="1">
      <alignment horizontal="center" vertical="center"/>
    </xf>
    <xf numFmtId="0" fontId="26" fillId="40" borderId="3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70" fontId="17" fillId="0" borderId="30" xfId="0" applyNumberFormat="1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9" fontId="17" fillId="42" borderId="30" xfId="0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49" fontId="17" fillId="42" borderId="31" xfId="0" applyNumberFormat="1" applyFont="1" applyFill="1" applyBorder="1" applyAlignment="1">
      <alignment horizontal="center" vertical="center"/>
    </xf>
    <xf numFmtId="170" fontId="17" fillId="42" borderId="30" xfId="0" applyNumberFormat="1" applyFont="1" applyFill="1" applyBorder="1" applyAlignment="1">
      <alignment horizontal="center" vertical="center"/>
    </xf>
    <xf numFmtId="170" fontId="17" fillId="42" borderId="31" xfId="0" applyNumberFormat="1" applyFont="1" applyFill="1" applyBorder="1" applyAlignment="1">
      <alignment horizontal="center" vertical="center"/>
    </xf>
    <xf numFmtId="0" fontId="26" fillId="40" borderId="155" xfId="0" applyFont="1" applyFill="1" applyBorder="1" applyAlignment="1" applyProtection="1">
      <alignment horizontal="center" vertical="center" wrapText="1"/>
      <protection/>
    </xf>
    <xf numFmtId="0" fontId="26" fillId="40" borderId="151" xfId="0" applyFont="1" applyFill="1" applyBorder="1" applyAlignment="1" applyProtection="1">
      <alignment horizontal="center" vertical="center" wrapText="1"/>
      <protection/>
    </xf>
    <xf numFmtId="0" fontId="26" fillId="40" borderId="152" xfId="0" applyFont="1" applyFill="1" applyBorder="1" applyAlignment="1" applyProtection="1">
      <alignment horizontal="center" vertical="center" wrapText="1"/>
      <protection/>
    </xf>
    <xf numFmtId="4" fontId="17" fillId="0" borderId="155" xfId="0" applyNumberFormat="1" applyFont="1" applyFill="1" applyBorder="1" applyAlignment="1" applyProtection="1">
      <alignment horizontal="center" vertical="center" wrapText="1"/>
      <protection/>
    </xf>
    <xf numFmtId="4" fontId="17" fillId="0" borderId="151" xfId="0" applyNumberFormat="1" applyFont="1" applyFill="1" applyBorder="1" applyAlignment="1" applyProtection="1">
      <alignment horizontal="center" vertical="center" wrapText="1"/>
      <protection/>
    </xf>
    <xf numFmtId="4" fontId="17" fillId="0" borderId="185" xfId="0" applyNumberFormat="1" applyFont="1" applyFill="1" applyBorder="1" applyAlignment="1" applyProtection="1">
      <alignment horizontal="center" vertical="center" wrapText="1"/>
      <protection/>
    </xf>
    <xf numFmtId="0" fontId="17" fillId="52" borderId="103" xfId="0" applyFont="1" applyFill="1" applyBorder="1" applyAlignment="1">
      <alignment horizontal="center" vertical="center"/>
    </xf>
    <xf numFmtId="0" fontId="17" fillId="52" borderId="30" xfId="0" applyFont="1" applyFill="1" applyBorder="1" applyAlignment="1">
      <alignment horizontal="center" vertical="center"/>
    </xf>
    <xf numFmtId="0" fontId="17" fillId="52" borderId="31" xfId="0" applyFont="1" applyFill="1" applyBorder="1" applyAlignment="1">
      <alignment horizontal="center" vertical="center"/>
    </xf>
    <xf numFmtId="0" fontId="26" fillId="40" borderId="150" xfId="0" applyFont="1" applyFill="1" applyBorder="1" applyAlignment="1" applyProtection="1">
      <alignment horizontal="center" vertical="center" wrapText="1"/>
      <protection/>
    </xf>
    <xf numFmtId="4" fontId="17" fillId="0" borderId="152" xfId="0" applyNumberFormat="1" applyFont="1" applyFill="1" applyBorder="1" applyAlignment="1" applyProtection="1">
      <alignment horizontal="center" vertical="center" wrapText="1"/>
      <protection/>
    </xf>
    <xf numFmtId="170" fontId="17" fillId="0" borderId="31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170" fontId="17" fillId="0" borderId="30" xfId="0" applyNumberFormat="1" applyFont="1" applyFill="1" applyBorder="1" applyAlignment="1">
      <alignment horizontal="center" vertical="center"/>
    </xf>
    <xf numFmtId="170" fontId="17" fillId="0" borderId="31" xfId="0" applyNumberFormat="1" applyFont="1" applyFill="1" applyBorder="1" applyAlignment="1">
      <alignment horizontal="center" vertical="center"/>
    </xf>
    <xf numFmtId="0" fontId="26" fillId="52" borderId="73" xfId="0" applyFont="1" applyFill="1" applyBorder="1" applyAlignment="1">
      <alignment horizontal="center" vertical="center" wrapText="1"/>
    </xf>
    <xf numFmtId="0" fontId="26" fillId="52" borderId="53" xfId="0" applyFont="1" applyFill="1" applyBorder="1" applyAlignment="1">
      <alignment horizontal="center" vertical="center" wrapText="1"/>
    </xf>
    <xf numFmtId="0" fontId="26" fillId="52" borderId="184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184" xfId="0" applyFont="1" applyFill="1" applyBorder="1" applyAlignment="1">
      <alignment horizontal="center" vertical="center" wrapText="1"/>
    </xf>
    <xf numFmtId="0" fontId="27" fillId="0" borderId="30" xfId="42" applyFont="1" applyBorder="1" applyAlignment="1" applyProtection="1">
      <alignment horizontal="center" vertical="center"/>
      <protection/>
    </xf>
    <xf numFmtId="49" fontId="17" fillId="0" borderId="31" xfId="0" applyNumberFormat="1" applyFont="1" applyBorder="1" applyAlignment="1">
      <alignment horizontal="center" vertical="center"/>
    </xf>
    <xf numFmtId="165" fontId="17" fillId="0" borderId="30" xfId="64" applyNumberFormat="1" applyFont="1" applyBorder="1" applyAlignment="1">
      <alignment horizontal="center" vertical="center"/>
    </xf>
    <xf numFmtId="165" fontId="17" fillId="0" borderId="31" xfId="64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6" fillId="40" borderId="103" xfId="0" applyFont="1" applyFill="1" applyBorder="1" applyAlignment="1">
      <alignment horizontal="center" vertical="center" wrapText="1"/>
    </xf>
    <xf numFmtId="0" fontId="26" fillId="40" borderId="30" xfId="0" applyFont="1" applyFill="1" applyBorder="1" applyAlignment="1">
      <alignment horizontal="center" vertical="center" wrapText="1"/>
    </xf>
    <xf numFmtId="165" fontId="17" fillId="0" borderId="30" xfId="0" applyNumberFormat="1" applyFont="1" applyBorder="1" applyAlignment="1">
      <alignment horizontal="center" vertical="center"/>
    </xf>
    <xf numFmtId="0" fontId="17" fillId="40" borderId="103" xfId="0" applyFont="1" applyFill="1" applyBorder="1" applyAlignment="1">
      <alignment horizontal="center" vertical="center" wrapText="1"/>
    </xf>
    <xf numFmtId="0" fontId="17" fillId="40" borderId="30" xfId="0" applyFont="1" applyFill="1" applyBorder="1" applyAlignment="1">
      <alignment horizontal="center" vertical="center" wrapText="1"/>
    </xf>
    <xf numFmtId="165" fontId="17" fillId="0" borderId="31" xfId="0" applyNumberFormat="1" applyFont="1" applyBorder="1" applyAlignment="1">
      <alignment horizontal="center" vertical="center"/>
    </xf>
    <xf numFmtId="0" fontId="26" fillId="4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52" borderId="103" xfId="0" applyFont="1" applyFill="1" applyBorder="1" applyAlignment="1">
      <alignment horizontal="center" vertical="justify"/>
    </xf>
    <xf numFmtId="0" fontId="17" fillId="52" borderId="30" xfId="0" applyFont="1" applyFill="1" applyBorder="1" applyAlignment="1">
      <alignment horizontal="center" vertical="justify"/>
    </xf>
    <xf numFmtId="0" fontId="17" fillId="52" borderId="31" xfId="0" applyFont="1" applyFill="1" applyBorder="1" applyAlignment="1">
      <alignment horizontal="center" vertical="justify"/>
    </xf>
    <xf numFmtId="0" fontId="26" fillId="52" borderId="103" xfId="0" applyFont="1" applyFill="1" applyBorder="1" applyAlignment="1">
      <alignment horizontal="center" vertical="center" wrapText="1"/>
    </xf>
    <xf numFmtId="0" fontId="26" fillId="52" borderId="30" xfId="0" applyFont="1" applyFill="1" applyBorder="1" applyAlignment="1">
      <alignment horizontal="center" vertical="center" wrapText="1"/>
    </xf>
    <xf numFmtId="0" fontId="26" fillId="52" borderId="31" xfId="0" applyFont="1" applyFill="1" applyBorder="1" applyAlignment="1">
      <alignment horizontal="center" vertical="center" wrapText="1"/>
    </xf>
    <xf numFmtId="0" fontId="26" fillId="0" borderId="103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03" xfId="0" applyFont="1" applyBorder="1" applyAlignment="1">
      <alignment horizontal="center" vertical="center"/>
    </xf>
    <xf numFmtId="0" fontId="26" fillId="48" borderId="188" xfId="0" applyFont="1" applyFill="1" applyBorder="1" applyAlignment="1" applyProtection="1">
      <alignment horizontal="center" vertical="center" wrapText="1"/>
      <protection/>
    </xf>
    <xf numFmtId="0" fontId="26" fillId="48" borderId="169" xfId="0" applyFont="1" applyFill="1" applyBorder="1" applyAlignment="1" applyProtection="1">
      <alignment horizontal="center" vertical="center" wrapText="1"/>
      <protection/>
    </xf>
    <xf numFmtId="0" fontId="89" fillId="0" borderId="169" xfId="0" applyFont="1" applyBorder="1" applyAlignment="1" applyProtection="1">
      <alignment horizontal="center"/>
      <protection locked="0"/>
    </xf>
    <xf numFmtId="0" fontId="89" fillId="0" borderId="170" xfId="0" applyFont="1" applyBorder="1" applyAlignment="1" applyProtection="1">
      <alignment horizontal="center"/>
      <protection locked="0"/>
    </xf>
    <xf numFmtId="0" fontId="89" fillId="0" borderId="30" xfId="0" applyFont="1" applyBorder="1" applyAlignment="1" applyProtection="1">
      <alignment horizontal="center"/>
      <protection locked="0"/>
    </xf>
    <xf numFmtId="0" fontId="89" fillId="0" borderId="31" xfId="0" applyFont="1" applyBorder="1" applyAlignment="1" applyProtection="1">
      <alignment horizontal="center"/>
      <protection locked="0"/>
    </xf>
    <xf numFmtId="0" fontId="8" fillId="0" borderId="176" xfId="0" applyFont="1" applyBorder="1" applyAlignment="1">
      <alignment horizontal="left" wrapText="1"/>
    </xf>
    <xf numFmtId="0" fontId="8" fillId="0" borderId="75" xfId="0" applyFont="1" applyBorder="1" applyAlignment="1">
      <alignment horizontal="left"/>
    </xf>
    <xf numFmtId="0" fontId="8" fillId="0" borderId="165" xfId="0" applyFont="1" applyBorder="1" applyAlignment="1">
      <alignment horizontal="left"/>
    </xf>
    <xf numFmtId="0" fontId="17" fillId="0" borderId="17" xfId="53" applyNumberFormat="1" applyFont="1" applyFill="1" applyBorder="1" applyAlignment="1" applyProtection="1">
      <alignment horizontal="center" vertical="center"/>
      <protection locked="0"/>
    </xf>
    <xf numFmtId="0" fontId="17" fillId="0" borderId="35" xfId="53" applyNumberFormat="1" applyFont="1" applyFill="1" applyBorder="1" applyAlignment="1" applyProtection="1">
      <alignment horizontal="center" vertical="center"/>
      <protection locked="0"/>
    </xf>
    <xf numFmtId="0" fontId="5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6" xfId="53" applyFont="1" applyFill="1" applyBorder="1" applyAlignment="1" applyProtection="1">
      <alignment horizontal="center" vertical="center" wrapText="1"/>
      <protection locked="0"/>
    </xf>
    <xf numFmtId="0" fontId="52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78" xfId="0" applyFont="1" applyBorder="1" applyAlignment="1" applyProtection="1">
      <alignment horizontal="center" vertical="center"/>
      <protection/>
    </xf>
    <xf numFmtId="0" fontId="5" fillId="48" borderId="66" xfId="53" applyFont="1" applyFill="1" applyBorder="1" applyAlignment="1">
      <alignment horizontal="center" vertical="center" wrapText="1"/>
      <protection/>
    </xf>
    <xf numFmtId="0" fontId="5" fillId="48" borderId="13" xfId="53" applyFont="1" applyFill="1" applyBorder="1" applyAlignment="1">
      <alignment horizontal="center" vertical="center" wrapText="1"/>
      <protection/>
    </xf>
    <xf numFmtId="0" fontId="52" fillId="0" borderId="60" xfId="0" applyNumberFormat="1" applyFont="1" applyFill="1" applyBorder="1" applyAlignment="1" applyProtection="1">
      <alignment horizontal="center" vertical="center"/>
      <protection locked="0"/>
    </xf>
    <xf numFmtId="0" fontId="52" fillId="0" borderId="53" xfId="0" applyNumberFormat="1" applyFont="1" applyFill="1" applyBorder="1" applyAlignment="1" applyProtection="1">
      <alignment horizontal="center" vertical="center"/>
      <protection locked="0"/>
    </xf>
    <xf numFmtId="0" fontId="52" fillId="0" borderId="59" xfId="0" applyNumberFormat="1" applyFont="1" applyFill="1" applyBorder="1" applyAlignment="1" applyProtection="1">
      <alignment horizontal="center" vertical="center"/>
      <protection locked="0"/>
    </xf>
    <xf numFmtId="0" fontId="26" fillId="0" borderId="78" xfId="0" applyFont="1" applyBorder="1" applyAlignment="1" applyProtection="1">
      <alignment horizontal="center" vertical="center"/>
      <protection locked="0"/>
    </xf>
    <xf numFmtId="0" fontId="26" fillId="0" borderId="153" xfId="0" applyFont="1" applyBorder="1" applyAlignment="1" applyProtection="1">
      <alignment horizontal="center" vertical="center"/>
      <protection locked="0"/>
    </xf>
    <xf numFmtId="0" fontId="26" fillId="48" borderId="17" xfId="0" applyFont="1" applyFill="1" applyBorder="1" applyAlignment="1" applyProtection="1">
      <alignment horizontal="center" vertical="center" wrapText="1"/>
      <protection/>
    </xf>
    <xf numFmtId="0" fontId="26" fillId="48" borderId="18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9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95" fillId="48" borderId="144" xfId="53" applyFont="1" applyFill="1" applyBorder="1" applyAlignment="1">
      <alignment horizontal="center" vertical="center" wrapText="1"/>
      <protection/>
    </xf>
    <xf numFmtId="0" fontId="95" fillId="48" borderId="114" xfId="53" applyFont="1" applyFill="1" applyBorder="1" applyAlignment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87" fillId="48" borderId="103" xfId="0" applyFont="1" applyFill="1" applyBorder="1" applyAlignment="1" applyProtection="1">
      <alignment horizontal="center" vertical="center" wrapText="1"/>
      <protection/>
    </xf>
    <xf numFmtId="0" fontId="87" fillId="48" borderId="30" xfId="0" applyFont="1" applyFill="1" applyBorder="1" applyAlignment="1" applyProtection="1">
      <alignment horizontal="center" vertical="center" wrapText="1"/>
      <protection/>
    </xf>
    <xf numFmtId="0" fontId="87" fillId="48" borderId="17" xfId="0" applyFont="1" applyFill="1" applyBorder="1" applyAlignment="1" applyProtection="1">
      <alignment horizontal="center" vertical="center" wrapText="1"/>
      <protection/>
    </xf>
    <xf numFmtId="0" fontId="87" fillId="48" borderId="18" xfId="0" applyFont="1" applyFill="1" applyBorder="1" applyAlignment="1" applyProtection="1">
      <alignment horizontal="center" vertical="center" wrapText="1"/>
      <protection/>
    </xf>
    <xf numFmtId="0" fontId="26" fillId="48" borderId="174" xfId="0" applyFont="1" applyFill="1" applyBorder="1" applyAlignment="1" applyProtection="1">
      <alignment horizontal="center" vertical="center" wrapText="1"/>
      <protection/>
    </xf>
    <xf numFmtId="0" fontId="50" fillId="42" borderId="18" xfId="0" applyFont="1" applyFill="1" applyBorder="1" applyAlignment="1" applyProtection="1">
      <alignment horizontal="center" vertical="center" wrapText="1"/>
      <protection locked="0"/>
    </xf>
    <xf numFmtId="0" fontId="50" fillId="42" borderId="35" xfId="0" applyFont="1" applyFill="1" applyBorder="1" applyAlignment="1" applyProtection="1">
      <alignment horizontal="center" vertical="center" wrapText="1"/>
      <protection locked="0"/>
    </xf>
    <xf numFmtId="0" fontId="88" fillId="0" borderId="47" xfId="42" applyFont="1" applyFill="1" applyBorder="1" applyAlignment="1" applyProtection="1">
      <alignment horizontal="center" vertical="center" wrapText="1"/>
      <protection locked="0"/>
    </xf>
    <xf numFmtId="0" fontId="26" fillId="48" borderId="174" xfId="0" applyFont="1" applyFill="1" applyBorder="1" applyAlignment="1" applyProtection="1">
      <alignment horizontal="center" vertical="center" wrapText="1"/>
      <protection/>
    </xf>
    <xf numFmtId="0" fontId="26" fillId="48" borderId="82" xfId="0" applyFont="1" applyFill="1" applyBorder="1" applyAlignment="1" applyProtection="1">
      <alignment horizontal="center" vertical="center" wrapText="1"/>
      <protection/>
    </xf>
    <xf numFmtId="4" fontId="17" fillId="0" borderId="60" xfId="0" applyNumberFormat="1" applyFont="1" applyFill="1" applyBorder="1" applyAlignment="1" applyProtection="1">
      <alignment horizontal="center" vertical="center"/>
      <protection locked="0"/>
    </xf>
    <xf numFmtId="4" fontId="17" fillId="0" borderId="53" xfId="0" applyNumberFormat="1" applyFont="1" applyFill="1" applyBorder="1" applyAlignment="1" applyProtection="1">
      <alignment horizontal="center" vertical="center"/>
      <protection locked="0"/>
    </xf>
    <xf numFmtId="4" fontId="17" fillId="0" borderId="82" xfId="0" applyNumberFormat="1" applyFont="1" applyFill="1" applyBorder="1" applyAlignment="1" applyProtection="1">
      <alignment horizontal="center" vertical="center"/>
      <protection locked="0"/>
    </xf>
    <xf numFmtId="4" fontId="17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39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62" xfId="0" applyNumberFormat="1" applyFont="1" applyFill="1" applyBorder="1" applyAlignment="1" applyProtection="1">
      <alignment horizontal="center" vertical="center" wrapText="1"/>
      <protection locked="0"/>
    </xf>
    <xf numFmtId="0" fontId="17" fillId="42" borderId="12" xfId="0" applyFont="1" applyFill="1" applyBorder="1" applyAlignment="1" applyProtection="1">
      <alignment horizontal="center" vertical="center"/>
      <protection locked="0"/>
    </xf>
    <xf numFmtId="0" fontId="87" fillId="48" borderId="103" xfId="0" applyFont="1" applyFill="1" applyBorder="1" applyAlignment="1" applyProtection="1">
      <alignment horizontal="center" vertical="center"/>
      <protection/>
    </xf>
    <xf numFmtId="0" fontId="87" fillId="48" borderId="30" xfId="0" applyFont="1" applyFill="1" applyBorder="1" applyAlignment="1" applyProtection="1">
      <alignment horizontal="center" vertical="center"/>
      <protection/>
    </xf>
    <xf numFmtId="0" fontId="17" fillId="48" borderId="158" xfId="0" applyFont="1" applyFill="1" applyBorder="1" applyAlignment="1" applyProtection="1">
      <alignment horizontal="center" vertical="center" wrapText="1"/>
      <protection/>
    </xf>
    <xf numFmtId="0" fontId="16" fillId="48" borderId="174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 locked="0"/>
    </xf>
    <xf numFmtId="0" fontId="26" fillId="42" borderId="35" xfId="0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42" borderId="12" xfId="0" applyNumberForma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42" borderId="85" xfId="0" applyNumberFormat="1" applyFill="1" applyBorder="1" applyAlignment="1">
      <alignment horizontal="center"/>
    </xf>
    <xf numFmtId="0" fontId="0" fillId="42" borderId="69" xfId="0" applyNumberFormat="1" applyFill="1" applyBorder="1" applyAlignment="1">
      <alignment horizontal="center"/>
    </xf>
    <xf numFmtId="0" fontId="0" fillId="42" borderId="42" xfId="0" applyNumberFormat="1" applyFill="1" applyBorder="1" applyAlignment="1">
      <alignment horizontal="center"/>
    </xf>
    <xf numFmtId="0" fontId="0" fillId="42" borderId="19" xfId="0" applyNumberFormat="1" applyFill="1" applyBorder="1" applyAlignment="1">
      <alignment horizontal="center"/>
    </xf>
    <xf numFmtId="0" fontId="0" fillId="42" borderId="20" xfId="0" applyNumberFormat="1" applyFill="1" applyBorder="1" applyAlignment="1">
      <alignment horizontal="center"/>
    </xf>
    <xf numFmtId="0" fontId="0" fillId="42" borderId="21" xfId="0" applyNumberFormat="1" applyFill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85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106" xfId="0" applyNumberFormat="1" applyBorder="1" applyAlignment="1">
      <alignment horizontal="center"/>
    </xf>
    <xf numFmtId="0" fontId="0" fillId="0" borderId="107" xfId="0" applyNumberFormat="1" applyBorder="1" applyAlignment="1">
      <alignment horizontal="center"/>
    </xf>
    <xf numFmtId="0" fontId="0" fillId="0" borderId="91" xfId="0" applyNumberFormat="1" applyBorder="1" applyAlignment="1">
      <alignment horizontal="center"/>
    </xf>
    <xf numFmtId="0" fontId="0" fillId="0" borderId="69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90" xfId="0" applyNumberFormat="1" applyBorder="1" applyAlignment="1">
      <alignment horizontal="center"/>
    </xf>
    <xf numFmtId="0" fontId="0" fillId="42" borderId="22" xfId="0" applyNumberFormat="1" applyFill="1" applyBorder="1" applyAlignment="1">
      <alignment horizontal="center"/>
    </xf>
    <xf numFmtId="0" fontId="0" fillId="42" borderId="0" xfId="0" applyNumberFormat="1" applyFill="1" applyBorder="1" applyAlignment="1">
      <alignment horizontal="center"/>
    </xf>
    <xf numFmtId="0" fontId="0" fillId="42" borderId="25" xfId="0" applyNumberFormat="1" applyFill="1" applyBorder="1" applyAlignment="1">
      <alignment horizontal="center"/>
    </xf>
    <xf numFmtId="0" fontId="0" fillId="42" borderId="26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92" xfId="0" applyNumberFormat="1" applyBorder="1" applyAlignment="1">
      <alignment horizontal="center"/>
    </xf>
    <xf numFmtId="0" fontId="0" fillId="0" borderId="143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42" borderId="0" xfId="0" applyFill="1" applyBorder="1" applyAlignment="1" applyProtection="1">
      <alignment horizontal="center"/>
      <protection/>
    </xf>
    <xf numFmtId="0" fontId="22" fillId="34" borderId="189" xfId="0" applyFont="1" applyFill="1" applyBorder="1" applyAlignment="1">
      <alignment horizontal="center" wrapText="1"/>
    </xf>
    <xf numFmtId="0" fontId="22" fillId="34" borderId="33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34" borderId="90" xfId="0" applyFont="1" applyFill="1" applyBorder="1" applyAlignment="1">
      <alignment horizontal="left"/>
    </xf>
    <xf numFmtId="0" fontId="46" fillId="34" borderId="107" xfId="0" applyFont="1" applyFill="1" applyBorder="1" applyAlignment="1">
      <alignment horizontal="left"/>
    </xf>
    <xf numFmtId="175" fontId="0" fillId="0" borderId="107" xfId="0" applyNumberFormat="1" applyBorder="1" applyAlignment="1" applyProtection="1">
      <alignment horizontal="center"/>
      <protection locked="0"/>
    </xf>
    <xf numFmtId="175" fontId="0" fillId="0" borderId="91" xfId="0" applyNumberFormat="1" applyBorder="1" applyAlignment="1" applyProtection="1">
      <alignment horizontal="center"/>
      <protection locked="0"/>
    </xf>
    <xf numFmtId="0" fontId="46" fillId="34" borderId="113" xfId="54" applyFont="1" applyFill="1" applyBorder="1" applyAlignment="1">
      <alignment horizontal="left"/>
      <protection/>
    </xf>
    <xf numFmtId="0" fontId="46" fillId="34" borderId="114" xfId="54" applyFont="1" applyFill="1" applyBorder="1" applyAlignment="1">
      <alignment horizontal="left"/>
      <protection/>
    </xf>
    <xf numFmtId="0" fontId="0" fillId="0" borderId="114" xfId="54" applyBorder="1" applyAlignment="1" applyProtection="1">
      <alignment horizontal="center"/>
      <protection locked="0"/>
    </xf>
    <xf numFmtId="0" fontId="0" fillId="0" borderId="115" xfId="54" applyBorder="1" applyAlignment="1" applyProtection="1">
      <alignment horizontal="center"/>
      <protection locked="0"/>
    </xf>
    <xf numFmtId="0" fontId="22" fillId="34" borderId="34" xfId="0" applyFont="1" applyFill="1" applyBorder="1" applyAlignment="1">
      <alignment horizontal="center" wrapText="1"/>
    </xf>
    <xf numFmtId="0" fontId="22" fillId="34" borderId="32" xfId="0" applyFont="1" applyFill="1" applyBorder="1" applyAlignment="1">
      <alignment horizontal="center" wrapText="1"/>
    </xf>
    <xf numFmtId="175" fontId="0" fillId="0" borderId="32" xfId="0" applyNumberFormat="1" applyBorder="1" applyAlignment="1" applyProtection="1">
      <alignment horizontal="center"/>
      <protection/>
    </xf>
    <xf numFmtId="175" fontId="0" fillId="0" borderId="33" xfId="0" applyNumberFormat="1" applyBorder="1" applyAlignment="1" applyProtection="1">
      <alignment horizontal="center"/>
      <protection/>
    </xf>
    <xf numFmtId="175" fontId="0" fillId="0" borderId="34" xfId="0" applyNumberFormat="1" applyBorder="1" applyAlignment="1" applyProtection="1">
      <alignment horizontal="center"/>
      <protection/>
    </xf>
    <xf numFmtId="0" fontId="0" fillId="42" borderId="15" xfId="0" applyFill="1" applyBorder="1" applyAlignment="1" applyProtection="1">
      <alignment horizontal="center"/>
      <protection/>
    </xf>
    <xf numFmtId="0" fontId="22" fillId="34" borderId="24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92" xfId="0" applyFont="1" applyFill="1" applyBorder="1" applyAlignment="1">
      <alignment horizontal="center"/>
    </xf>
    <xf numFmtId="176" fontId="0" fillId="0" borderId="71" xfId="0" applyNumberFormat="1" applyBorder="1" applyAlignment="1" applyProtection="1">
      <alignment horizontal="center"/>
      <protection/>
    </xf>
    <xf numFmtId="176" fontId="0" fillId="0" borderId="14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22" fillId="34" borderId="9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126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 wrapText="1"/>
      <protection/>
    </xf>
    <xf numFmtId="0" fontId="0" fillId="0" borderId="54" xfId="0" applyBorder="1" applyAlignment="1" applyProtection="1">
      <alignment horizontal="center" wrapText="1"/>
      <protection/>
    </xf>
    <xf numFmtId="0" fontId="22" fillId="34" borderId="111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90" xfId="0" applyFont="1" applyFill="1" applyBorder="1" applyAlignment="1">
      <alignment horizontal="center"/>
    </xf>
    <xf numFmtId="176" fontId="0" fillId="0" borderId="86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2" fillId="40" borderId="0" xfId="54" applyFont="1" applyFill="1" applyBorder="1" applyAlignment="1" applyProtection="1">
      <alignment horizontal="center" vertical="center" wrapText="1"/>
      <protection locked="0"/>
    </xf>
    <xf numFmtId="0" fontId="12" fillId="40" borderId="191" xfId="54" applyFont="1" applyFill="1" applyBorder="1" applyAlignment="1" applyProtection="1">
      <alignment horizontal="center" vertical="center" wrapText="1"/>
      <protection locked="0"/>
    </xf>
    <xf numFmtId="0" fontId="2" fillId="33" borderId="28" xfId="54" applyFont="1" applyFill="1" applyBorder="1" applyProtection="1">
      <alignment/>
      <protection locked="0"/>
    </xf>
    <xf numFmtId="0" fontId="2" fillId="33" borderId="192" xfId="54" applyFont="1" applyFill="1" applyBorder="1" applyProtection="1">
      <alignment/>
      <protection locked="0"/>
    </xf>
    <xf numFmtId="0" fontId="3" fillId="33" borderId="29" xfId="54" applyFont="1" applyFill="1" applyBorder="1" applyAlignment="1" applyProtection="1">
      <alignment horizontal="center" vertical="center"/>
      <protection locked="0"/>
    </xf>
    <xf numFmtId="0" fontId="3" fillId="33" borderId="193" xfId="54" applyFont="1" applyFill="1" applyBorder="1" applyAlignment="1" applyProtection="1">
      <alignment horizontal="center" vertical="center"/>
      <protection locked="0"/>
    </xf>
    <xf numFmtId="0" fontId="3" fillId="33" borderId="42" xfId="54" applyFont="1" applyFill="1" applyBorder="1" applyAlignment="1" applyProtection="1">
      <alignment horizontal="center" vertical="center"/>
      <protection locked="0"/>
    </xf>
    <xf numFmtId="0" fontId="22" fillId="34" borderId="90" xfId="0" applyFont="1" applyFill="1" applyBorder="1" applyAlignment="1">
      <alignment horizontal="center" vertical="center"/>
    </xf>
    <xf numFmtId="0" fontId="22" fillId="34" borderId="107" xfId="0" applyFont="1" applyFill="1" applyBorder="1" applyAlignment="1">
      <alignment horizontal="center" vertical="center"/>
    </xf>
    <xf numFmtId="0" fontId="22" fillId="34" borderId="91" xfId="0" applyFont="1" applyFill="1" applyBorder="1" applyAlignment="1">
      <alignment horizontal="center" vertical="center"/>
    </xf>
    <xf numFmtId="0" fontId="22" fillId="34" borderId="113" xfId="0" applyFont="1" applyFill="1" applyBorder="1" applyAlignment="1">
      <alignment horizontal="center" vertical="center"/>
    </xf>
    <xf numFmtId="0" fontId="22" fillId="34" borderId="114" xfId="0" applyFont="1" applyFill="1" applyBorder="1" applyAlignment="1">
      <alignment horizontal="center" vertical="center"/>
    </xf>
    <xf numFmtId="0" fontId="22" fillId="34" borderId="115" xfId="0" applyFont="1" applyFill="1" applyBorder="1" applyAlignment="1">
      <alignment horizontal="center" vertical="center"/>
    </xf>
    <xf numFmtId="0" fontId="22" fillId="53" borderId="20" xfId="0" applyFont="1" applyFill="1" applyBorder="1" applyAlignment="1" applyProtection="1">
      <alignment horizontal="center"/>
      <protection/>
    </xf>
    <xf numFmtId="0" fontId="22" fillId="53" borderId="21" xfId="0" applyFont="1" applyFill="1" applyBorder="1" applyAlignment="1" applyProtection="1">
      <alignment horizontal="center"/>
      <protection/>
    </xf>
    <xf numFmtId="0" fontId="22" fillId="53" borderId="26" xfId="0" applyFont="1" applyFill="1" applyBorder="1" applyAlignment="1" applyProtection="1">
      <alignment horizontal="center"/>
      <protection/>
    </xf>
    <xf numFmtId="0" fontId="22" fillId="53" borderId="27" xfId="0" applyFont="1" applyFill="1" applyBorder="1" applyAlignment="1" applyProtection="1">
      <alignment horizontal="center"/>
      <protection/>
    </xf>
    <xf numFmtId="3" fontId="2" fillId="0" borderId="14" xfId="54" applyNumberFormat="1" applyFont="1" applyBorder="1" applyAlignment="1" applyProtection="1">
      <alignment horizontal="center" vertical="center"/>
      <protection/>
    </xf>
    <xf numFmtId="3" fontId="2" fillId="0" borderId="126" xfId="54" applyNumberFormat="1" applyFont="1" applyBorder="1" applyAlignment="1" applyProtection="1">
      <alignment horizontal="center" vertical="center"/>
      <protection/>
    </xf>
    <xf numFmtId="0" fontId="2" fillId="0" borderId="194" xfId="54" applyFont="1" applyBorder="1" applyProtection="1">
      <alignment/>
      <protection locked="0"/>
    </xf>
    <xf numFmtId="0" fontId="2" fillId="0" borderId="39" xfId="54" applyFont="1" applyBorder="1" applyProtection="1">
      <alignment/>
      <protection locked="0"/>
    </xf>
    <xf numFmtId="3" fontId="2" fillId="0" borderId="39" xfId="54" applyNumberFormat="1" applyFont="1" applyBorder="1" applyAlignment="1" applyProtection="1">
      <alignment horizontal="center" vertical="center"/>
      <protection locked="0"/>
    </xf>
    <xf numFmtId="3" fontId="2" fillId="0" borderId="88" xfId="54" applyNumberFormat="1" applyFont="1" applyBorder="1" applyAlignment="1" applyProtection="1">
      <alignment horizontal="center" vertical="center"/>
      <protection locked="0"/>
    </xf>
    <xf numFmtId="3" fontId="2" fillId="0" borderId="12" xfId="54" applyNumberFormat="1" applyFont="1" applyBorder="1" applyAlignment="1" applyProtection="1">
      <alignment horizontal="center" vertical="center"/>
      <protection/>
    </xf>
    <xf numFmtId="3" fontId="2" fillId="0" borderId="92" xfId="54" applyNumberFormat="1" applyFont="1" applyBorder="1" applyAlignment="1" applyProtection="1">
      <alignment horizontal="center" vertical="center"/>
      <protection/>
    </xf>
    <xf numFmtId="0" fontId="3" fillId="0" borderId="195" xfId="54" applyFont="1" applyBorder="1" applyProtection="1">
      <alignment/>
      <protection locked="0"/>
    </xf>
    <xf numFmtId="0" fontId="3" fillId="0" borderId="38" xfId="54" applyFont="1" applyBorder="1" applyProtection="1">
      <alignment/>
      <protection locked="0"/>
    </xf>
    <xf numFmtId="3" fontId="2" fillId="0" borderId="38" xfId="54" applyNumberFormat="1" applyFont="1" applyBorder="1" applyAlignment="1" applyProtection="1">
      <alignment horizontal="center" vertical="center"/>
      <protection/>
    </xf>
    <xf numFmtId="3" fontId="2" fillId="0" borderId="11" xfId="54" applyNumberFormat="1" applyFont="1" applyBorder="1" applyAlignment="1" applyProtection="1">
      <alignment horizontal="center" vertical="center"/>
      <protection/>
    </xf>
    <xf numFmtId="3" fontId="3" fillId="33" borderId="39" xfId="54" applyNumberFormat="1" applyFont="1" applyFill="1" applyBorder="1" applyAlignment="1" applyProtection="1">
      <alignment horizontal="center" vertical="center"/>
      <protection/>
    </xf>
    <xf numFmtId="3" fontId="3" fillId="33" borderId="196" xfId="54" applyNumberFormat="1" applyFont="1" applyFill="1" applyBorder="1" applyAlignment="1" applyProtection="1">
      <alignment horizontal="center" vertical="center"/>
      <protection/>
    </xf>
    <xf numFmtId="0" fontId="3" fillId="33" borderId="194" xfId="54" applyFont="1" applyFill="1" applyBorder="1" applyProtection="1">
      <alignment/>
      <protection locked="0"/>
    </xf>
    <xf numFmtId="0" fontId="3" fillId="33" borderId="39" xfId="54" applyFont="1" applyFill="1" applyBorder="1" applyProtection="1">
      <alignment/>
      <protection locked="0"/>
    </xf>
    <xf numFmtId="3" fontId="3" fillId="33" borderId="88" xfId="54" applyNumberFormat="1" applyFont="1" applyFill="1" applyBorder="1" applyAlignment="1" applyProtection="1">
      <alignment horizontal="center" vertical="center"/>
      <protection/>
    </xf>
    <xf numFmtId="0" fontId="3" fillId="0" borderId="110" xfId="54" applyFont="1" applyBorder="1" applyAlignment="1" applyProtection="1">
      <alignment horizontal="left"/>
      <protection locked="0"/>
    </xf>
    <xf numFmtId="0" fontId="3" fillId="0" borderId="18" xfId="54" applyFont="1" applyBorder="1" applyAlignment="1" applyProtection="1">
      <alignment horizontal="left"/>
      <protection locked="0"/>
    </xf>
    <xf numFmtId="0" fontId="3" fillId="0" borderId="35" xfId="54" applyFont="1" applyBorder="1" applyAlignment="1" applyProtection="1">
      <alignment horizontal="left"/>
      <protection locked="0"/>
    </xf>
    <xf numFmtId="3" fontId="2" fillId="0" borderId="100" xfId="54" applyNumberFormat="1" applyFont="1" applyFill="1" applyBorder="1" applyAlignment="1" applyProtection="1">
      <alignment horizontal="center" vertical="center"/>
      <protection/>
    </xf>
    <xf numFmtId="3" fontId="2" fillId="0" borderId="39" xfId="54" applyNumberFormat="1" applyFont="1" applyFill="1" applyBorder="1" applyAlignment="1" applyProtection="1">
      <alignment horizontal="center" vertical="center"/>
      <protection/>
    </xf>
    <xf numFmtId="3" fontId="2" fillId="0" borderId="88" xfId="54" applyNumberFormat="1" applyFont="1" applyFill="1" applyBorder="1" applyAlignment="1" applyProtection="1">
      <alignment horizontal="center" vertical="center"/>
      <protection/>
    </xf>
    <xf numFmtId="0" fontId="3" fillId="33" borderId="197" xfId="54" applyFont="1" applyFill="1" applyBorder="1" applyProtection="1">
      <alignment/>
      <protection locked="0"/>
    </xf>
    <xf numFmtId="0" fontId="3" fillId="33" borderId="198" xfId="54" applyFont="1" applyFill="1" applyBorder="1" applyProtection="1">
      <alignment/>
      <protection locked="0"/>
    </xf>
    <xf numFmtId="0" fontId="13" fillId="54" borderId="110" xfId="54" applyFont="1" applyFill="1" applyBorder="1" applyAlignment="1" applyProtection="1">
      <alignment horizontal="left" vertical="center" wrapText="1"/>
      <protection locked="0"/>
    </xf>
    <xf numFmtId="0" fontId="13" fillId="54" borderId="18" xfId="54" applyFont="1" applyFill="1" applyBorder="1" applyAlignment="1" applyProtection="1">
      <alignment horizontal="left" vertical="center" wrapText="1"/>
      <protection locked="0"/>
    </xf>
    <xf numFmtId="0" fontId="13" fillId="54" borderId="35" xfId="54" applyFont="1" applyFill="1" applyBorder="1" applyAlignment="1" applyProtection="1">
      <alignment horizontal="left" vertical="center" wrapText="1"/>
      <protection locked="0"/>
    </xf>
    <xf numFmtId="3" fontId="2" fillId="0" borderId="39" xfId="54" applyNumberFormat="1" applyFont="1" applyFill="1" applyBorder="1" applyAlignment="1" applyProtection="1">
      <alignment horizontal="center" vertical="center"/>
      <protection locked="0"/>
    </xf>
    <xf numFmtId="3" fontId="2" fillId="0" borderId="88" xfId="54" applyNumberFormat="1" applyFont="1" applyFill="1" applyBorder="1" applyAlignment="1" applyProtection="1">
      <alignment horizontal="center" vertical="center"/>
      <protection locked="0"/>
    </xf>
    <xf numFmtId="0" fontId="3" fillId="33" borderId="199" xfId="54" applyFont="1" applyFill="1" applyBorder="1" applyAlignment="1" applyProtection="1">
      <alignment vertical="center" wrapText="1"/>
      <protection locked="0"/>
    </xf>
    <xf numFmtId="0" fontId="3" fillId="33" borderId="200" xfId="54" applyFont="1" applyFill="1" applyBorder="1" applyAlignment="1" applyProtection="1">
      <alignment vertical="center" wrapText="1"/>
      <protection locked="0"/>
    </xf>
    <xf numFmtId="3" fontId="3" fillId="33" borderId="39" xfId="54" applyNumberFormat="1" applyFont="1" applyFill="1" applyBorder="1" applyAlignment="1" applyProtection="1">
      <alignment horizontal="center" vertical="center" wrapText="1"/>
      <protection/>
    </xf>
    <xf numFmtId="3" fontId="3" fillId="33" borderId="88" xfId="54" applyNumberFormat="1" applyFont="1" applyFill="1" applyBorder="1" applyAlignment="1" applyProtection="1">
      <alignment horizontal="center" vertical="center" wrapText="1"/>
      <protection/>
    </xf>
    <xf numFmtId="0" fontId="3" fillId="33" borderId="201" xfId="54" applyFont="1" applyFill="1" applyBorder="1" applyProtection="1">
      <alignment/>
      <protection locked="0"/>
    </xf>
    <xf numFmtId="0" fontId="3" fillId="33" borderId="202" xfId="54" applyFont="1" applyFill="1" applyBorder="1" applyProtection="1">
      <alignment/>
      <protection locked="0"/>
    </xf>
    <xf numFmtId="3" fontId="3" fillId="33" borderId="202" xfId="54" applyNumberFormat="1" applyFont="1" applyFill="1" applyBorder="1" applyAlignment="1" applyProtection="1">
      <alignment horizontal="center" vertical="center"/>
      <protection/>
    </xf>
    <xf numFmtId="3" fontId="3" fillId="33" borderId="203" xfId="54" applyNumberFormat="1" applyFont="1" applyFill="1" applyBorder="1" applyAlignment="1" applyProtection="1">
      <alignment horizontal="center" vertical="center"/>
      <protection/>
    </xf>
    <xf numFmtId="3" fontId="3" fillId="33" borderId="204" xfId="54" applyNumberFormat="1" applyFont="1" applyFill="1" applyBorder="1" applyAlignment="1" applyProtection="1">
      <alignment horizontal="center" vertical="center"/>
      <protection/>
    </xf>
    <xf numFmtId="3" fontId="3" fillId="33" borderId="205" xfId="54" applyNumberFormat="1" applyFont="1" applyFill="1" applyBorder="1" applyAlignment="1" applyProtection="1">
      <alignment horizontal="center" vertical="center"/>
      <protection/>
    </xf>
    <xf numFmtId="0" fontId="13" fillId="54" borderId="22" xfId="54" applyFont="1" applyFill="1" applyBorder="1" applyAlignment="1" applyProtection="1">
      <alignment vertical="center" wrapText="1"/>
      <protection locked="0"/>
    </xf>
    <xf numFmtId="0" fontId="13" fillId="54" borderId="0" xfId="54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92" xfId="0" applyBorder="1" applyAlignment="1" applyProtection="1">
      <alignment horizontal="center"/>
      <protection locked="0"/>
    </xf>
    <xf numFmtId="0" fontId="22" fillId="34" borderId="24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 wrapText="1"/>
    </xf>
    <xf numFmtId="0" fontId="12" fillId="42" borderId="22" xfId="54" applyFont="1" applyFill="1" applyBorder="1" applyAlignment="1" applyProtection="1">
      <alignment horizontal="center" vertical="center" wrapText="1"/>
      <protection locked="0"/>
    </xf>
    <xf numFmtId="0" fontId="12" fillId="42" borderId="0" xfId="54" applyFont="1" applyFill="1" applyBorder="1" applyAlignment="1" applyProtection="1">
      <alignment horizontal="center" vertical="center" wrapText="1"/>
      <protection locked="0"/>
    </xf>
    <xf numFmtId="0" fontId="12" fillId="42" borderId="20" xfId="54" applyFont="1" applyFill="1" applyBorder="1" applyAlignment="1" applyProtection="1">
      <alignment horizontal="center" vertical="center" wrapText="1"/>
      <protection locked="0"/>
    </xf>
    <xf numFmtId="0" fontId="12" fillId="42" borderId="21" xfId="54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92" xfId="0" applyFont="1" applyBorder="1" applyAlignment="1" applyProtection="1">
      <alignment horizontal="center"/>
      <protection locked="0"/>
    </xf>
    <xf numFmtId="0" fontId="22" fillId="34" borderId="113" xfId="0" applyFont="1" applyFill="1" applyBorder="1" applyAlignment="1">
      <alignment horizontal="left" vertical="center" wrapText="1"/>
    </xf>
    <xf numFmtId="0" fontId="22" fillId="34" borderId="114" xfId="0" applyFont="1" applyFill="1" applyBorder="1" applyAlignment="1">
      <alignment horizontal="left" vertical="center"/>
    </xf>
    <xf numFmtId="0" fontId="0" fillId="0" borderId="114" xfId="0" applyBorder="1" applyAlignment="1" applyProtection="1">
      <alignment horizontal="center"/>
      <protection locked="0"/>
    </xf>
    <xf numFmtId="0" fontId="0" fillId="0" borderId="115" xfId="0" applyBorder="1" applyAlignment="1" applyProtection="1">
      <alignment horizontal="center"/>
      <protection locked="0"/>
    </xf>
    <xf numFmtId="3" fontId="3" fillId="33" borderId="196" xfId="54" applyNumberFormat="1" applyFont="1" applyFill="1" applyBorder="1" applyAlignment="1" applyProtection="1">
      <alignment horizontal="center" vertical="center" wrapText="1"/>
      <protection/>
    </xf>
    <xf numFmtId="3" fontId="3" fillId="33" borderId="206" xfId="54" applyNumberFormat="1" applyFont="1" applyFill="1" applyBorder="1" applyAlignment="1" applyProtection="1">
      <alignment horizontal="center" vertical="center"/>
      <protection/>
    </xf>
    <xf numFmtId="0" fontId="3" fillId="33" borderId="207" xfId="54" applyFont="1" applyFill="1" applyBorder="1" applyProtection="1">
      <alignment/>
      <protection locked="0"/>
    </xf>
    <xf numFmtId="0" fontId="3" fillId="33" borderId="208" xfId="54" applyFont="1" applyFill="1" applyBorder="1" applyProtection="1">
      <alignment/>
      <protection locked="0"/>
    </xf>
    <xf numFmtId="3" fontId="3" fillId="33" borderId="208" xfId="54" applyNumberFormat="1" applyFont="1" applyFill="1" applyBorder="1" applyAlignment="1" applyProtection="1">
      <alignment horizontal="center" vertical="center"/>
      <protection/>
    </xf>
    <xf numFmtId="3" fontId="3" fillId="33" borderId="209" xfId="54" applyNumberFormat="1" applyFont="1" applyFill="1" applyBorder="1" applyAlignment="1" applyProtection="1">
      <alignment horizontal="center" vertical="center"/>
      <protection/>
    </xf>
    <xf numFmtId="3" fontId="3" fillId="33" borderId="198" xfId="54" applyNumberFormat="1" applyFont="1" applyFill="1" applyBorder="1" applyAlignment="1" applyProtection="1">
      <alignment horizontal="center" vertical="center" wrapText="1"/>
      <protection/>
    </xf>
    <xf numFmtId="3" fontId="3" fillId="33" borderId="210" xfId="54" applyNumberFormat="1" applyFont="1" applyFill="1" applyBorder="1" applyAlignment="1" applyProtection="1">
      <alignment horizontal="center" vertical="center" wrapText="1"/>
      <protection/>
    </xf>
    <xf numFmtId="0" fontId="12" fillId="42" borderId="19" xfId="54" applyFont="1" applyFill="1" applyBorder="1" applyAlignment="1" applyProtection="1">
      <alignment horizontal="center" vertical="center" wrapText="1"/>
      <protection locked="0"/>
    </xf>
    <xf numFmtId="3" fontId="3" fillId="33" borderId="211" xfId="54" applyNumberFormat="1" applyFont="1" applyFill="1" applyBorder="1" applyAlignment="1" applyProtection="1">
      <alignment horizontal="center" vertical="center"/>
      <protection/>
    </xf>
    <xf numFmtId="3" fontId="3" fillId="33" borderId="63" xfId="54" applyNumberFormat="1" applyFont="1" applyFill="1" applyBorder="1" applyAlignment="1" applyProtection="1">
      <alignment horizontal="center" vertical="center"/>
      <protection/>
    </xf>
    <xf numFmtId="3" fontId="3" fillId="33" borderId="212" xfId="54" applyNumberFormat="1" applyFont="1" applyFill="1" applyBorder="1" applyAlignment="1" applyProtection="1">
      <alignment horizontal="center" vertical="center"/>
      <protection/>
    </xf>
    <xf numFmtId="0" fontId="0" fillId="40" borderId="7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0" xfId="0" applyBorder="1" applyAlignment="1">
      <alignment horizontal="center"/>
    </xf>
    <xf numFmtId="0" fontId="31" fillId="42" borderId="60" xfId="0" applyFont="1" applyFill="1" applyBorder="1" applyAlignment="1">
      <alignment horizontal="center"/>
    </xf>
    <xf numFmtId="0" fontId="31" fillId="42" borderId="53" xfId="0" applyFont="1" applyFill="1" applyBorder="1" applyAlignment="1">
      <alignment horizontal="center"/>
    </xf>
    <xf numFmtId="0" fontId="31" fillId="42" borderId="59" xfId="0" applyFont="1" applyFill="1" applyBorder="1" applyAlignment="1">
      <alignment horizontal="center"/>
    </xf>
    <xf numFmtId="0" fontId="0" fillId="42" borderId="213" xfId="0" applyFill="1" applyBorder="1" applyAlignment="1" applyProtection="1">
      <alignment horizontal="center"/>
      <protection locked="0"/>
    </xf>
    <xf numFmtId="0" fontId="0" fillId="42" borderId="214" xfId="0" applyFill="1" applyBorder="1" applyAlignment="1" applyProtection="1">
      <alignment horizontal="center"/>
      <protection locked="0"/>
    </xf>
    <xf numFmtId="0" fontId="100" fillId="45" borderId="0" xfId="0" applyFont="1" applyFill="1" applyBorder="1" applyAlignment="1">
      <alignment horizontal="center" vertical="center"/>
    </xf>
    <xf numFmtId="0" fontId="33" fillId="48" borderId="60" xfId="0" applyFont="1" applyFill="1" applyBorder="1" applyAlignment="1">
      <alignment horizontal="center" vertical="center"/>
    </xf>
    <xf numFmtId="0" fontId="33" fillId="48" borderId="59" xfId="0" applyFont="1" applyFill="1" applyBorder="1" applyAlignment="1">
      <alignment horizontal="center" vertical="center"/>
    </xf>
    <xf numFmtId="0" fontId="34" fillId="42" borderId="75" xfId="0" applyFont="1" applyFill="1" applyBorder="1" applyAlignment="1">
      <alignment horizontal="left"/>
    </xf>
    <xf numFmtId="0" fontId="33" fillId="42" borderId="19" xfId="0" applyFont="1" applyFill="1" applyBorder="1" applyAlignment="1">
      <alignment horizontal="center" vertical="center"/>
    </xf>
    <xf numFmtId="0" fontId="33" fillId="42" borderId="21" xfId="0" applyFont="1" applyFill="1" applyBorder="1" applyAlignment="1">
      <alignment horizontal="center" vertical="center"/>
    </xf>
    <xf numFmtId="0" fontId="33" fillId="42" borderId="22" xfId="0" applyFont="1" applyFill="1" applyBorder="1" applyAlignment="1">
      <alignment horizontal="center" vertical="center"/>
    </xf>
    <xf numFmtId="0" fontId="33" fillId="42" borderId="23" xfId="0" applyFont="1" applyFill="1" applyBorder="1" applyAlignment="1">
      <alignment horizontal="center" vertical="center"/>
    </xf>
    <xf numFmtId="0" fontId="33" fillId="42" borderId="215" xfId="0" applyFont="1" applyFill="1" applyBorder="1" applyAlignment="1">
      <alignment horizontal="center" vertical="center"/>
    </xf>
    <xf numFmtId="0" fontId="33" fillId="42" borderId="216" xfId="0" applyFont="1" applyFill="1" applyBorder="1" applyAlignment="1">
      <alignment horizontal="center" vertical="center"/>
    </xf>
    <xf numFmtId="6" fontId="103" fillId="42" borderId="155" xfId="0" applyNumberFormat="1" applyFont="1" applyFill="1" applyBorder="1" applyAlignment="1">
      <alignment horizontal="center" vertical="center"/>
    </xf>
    <xf numFmtId="6" fontId="103" fillId="42" borderId="187" xfId="0" applyNumberFormat="1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/>
    </xf>
    <xf numFmtId="0" fontId="22" fillId="40" borderId="32" xfId="0" applyFont="1" applyFill="1" applyBorder="1" applyAlignment="1">
      <alignment horizontal="center" vertical="center" wrapText="1"/>
    </xf>
    <xf numFmtId="0" fontId="22" fillId="40" borderId="69" xfId="0" applyFont="1" applyFill="1" applyBorder="1" applyAlignment="1">
      <alignment horizontal="center" vertical="center" wrapText="1"/>
    </xf>
    <xf numFmtId="0" fontId="22" fillId="40" borderId="34" xfId="0" applyFont="1" applyFill="1" applyBorder="1" applyAlignment="1">
      <alignment horizontal="center" vertical="center" wrapText="1"/>
    </xf>
    <xf numFmtId="0" fontId="22" fillId="40" borderId="19" xfId="0" applyFont="1" applyFill="1" applyBorder="1" applyAlignment="1">
      <alignment horizontal="left" vertical="center" wrapText="1"/>
    </xf>
    <xf numFmtId="0" fontId="22" fillId="40" borderId="20" xfId="0" applyFont="1" applyFill="1" applyBorder="1" applyAlignment="1">
      <alignment horizontal="left" vertical="center" wrapText="1"/>
    </xf>
    <xf numFmtId="0" fontId="22" fillId="40" borderId="21" xfId="0" applyFont="1" applyFill="1" applyBorder="1" applyAlignment="1">
      <alignment horizontal="left" vertical="center" wrapText="1"/>
    </xf>
    <xf numFmtId="0" fontId="22" fillId="40" borderId="85" xfId="0" applyFont="1" applyFill="1" applyBorder="1" applyAlignment="1">
      <alignment horizontal="left"/>
    </xf>
    <xf numFmtId="0" fontId="22" fillId="40" borderId="69" xfId="0" applyFont="1" applyFill="1" applyBorder="1" applyAlignment="1">
      <alignment horizontal="left"/>
    </xf>
    <xf numFmtId="0" fontId="22" fillId="40" borderId="42" xfId="0" applyFont="1" applyFill="1" applyBorder="1" applyAlignment="1">
      <alignment horizontal="left"/>
    </xf>
    <xf numFmtId="0" fontId="22" fillId="42" borderId="85" xfId="0" applyFont="1" applyFill="1" applyBorder="1" applyAlignment="1">
      <alignment horizontal="center"/>
    </xf>
    <xf numFmtId="0" fontId="22" fillId="42" borderId="69" xfId="0" applyFont="1" applyFill="1" applyBorder="1" applyAlignment="1">
      <alignment horizontal="center"/>
    </xf>
    <xf numFmtId="0" fontId="22" fillId="42" borderId="42" xfId="0" applyFont="1" applyFill="1" applyBorder="1" applyAlignment="1">
      <alignment horizontal="center"/>
    </xf>
    <xf numFmtId="0" fontId="44" fillId="48" borderId="17" xfId="0" applyFont="1" applyFill="1" applyBorder="1" applyAlignment="1">
      <alignment horizontal="center" vertical="center" wrapText="1"/>
    </xf>
    <xf numFmtId="0" fontId="44" fillId="48" borderId="18" xfId="0" applyFont="1" applyFill="1" applyBorder="1" applyAlignment="1">
      <alignment horizontal="center" vertical="center" wrapText="1"/>
    </xf>
    <xf numFmtId="0" fontId="22" fillId="40" borderId="19" xfId="0" applyFont="1" applyFill="1" applyBorder="1" applyAlignment="1">
      <alignment horizontal="left"/>
    </xf>
    <xf numFmtId="0" fontId="22" fillId="40" borderId="20" xfId="0" applyFont="1" applyFill="1" applyBorder="1" applyAlignment="1">
      <alignment horizontal="left"/>
    </xf>
    <xf numFmtId="0" fontId="22" fillId="40" borderId="21" xfId="0" applyFont="1" applyFill="1" applyBorder="1" applyAlignment="1">
      <alignment horizontal="left"/>
    </xf>
    <xf numFmtId="0" fontId="82" fillId="49" borderId="19" xfId="53" applyFont="1" applyFill="1" applyBorder="1" applyAlignment="1">
      <alignment horizontal="center" vertical="center"/>
      <protection/>
    </xf>
    <xf numFmtId="0" fontId="82" fillId="49" borderId="20" xfId="53" applyFont="1" applyFill="1" applyBorder="1" applyAlignment="1">
      <alignment horizontal="center" vertical="center"/>
      <protection/>
    </xf>
    <xf numFmtId="0" fontId="82" fillId="49" borderId="99" xfId="53" applyFont="1" applyFill="1" applyBorder="1" applyAlignment="1">
      <alignment horizontal="center" vertical="center"/>
      <protection/>
    </xf>
    <xf numFmtId="0" fontId="82" fillId="49" borderId="0" xfId="53" applyFont="1" applyFill="1" applyBorder="1" applyAlignment="1">
      <alignment horizontal="center" vertical="center"/>
      <protection/>
    </xf>
    <xf numFmtId="0" fontId="82" fillId="49" borderId="0" xfId="53" applyFont="1" applyFill="1" applyBorder="1" applyAlignment="1" applyProtection="1">
      <alignment horizontal="center" vertical="center"/>
      <protection/>
    </xf>
    <xf numFmtId="0" fontId="4" fillId="33" borderId="87" xfId="55" applyFont="1" applyFill="1" applyBorder="1" applyAlignment="1" applyProtection="1">
      <alignment horizontal="center" vertical="center" wrapText="1"/>
      <protection/>
    </xf>
    <xf numFmtId="0" fontId="4" fillId="33" borderId="217" xfId="55" applyFont="1" applyFill="1" applyBorder="1" applyAlignment="1" applyProtection="1">
      <alignment horizontal="center" vertical="center" wrapText="1"/>
      <protection/>
    </xf>
    <xf numFmtId="0" fontId="4" fillId="33" borderId="102" xfId="55" applyFont="1" applyFill="1" applyBorder="1" applyAlignment="1" applyProtection="1">
      <alignment horizontal="center" vertical="center" wrapText="1"/>
      <protection/>
    </xf>
    <xf numFmtId="0" fontId="5" fillId="0" borderId="12" xfId="55" applyFont="1" applyFill="1" applyBorder="1" applyAlignment="1" applyProtection="1">
      <alignment horizontal="center"/>
      <protection locked="0"/>
    </xf>
    <xf numFmtId="0" fontId="4" fillId="33" borderId="193" xfId="55" applyFont="1" applyFill="1" applyBorder="1" applyAlignment="1" applyProtection="1">
      <alignment horizontal="center" vertical="center" wrapText="1"/>
      <protection/>
    </xf>
    <xf numFmtId="0" fontId="4" fillId="33" borderId="218" xfId="55" applyFont="1" applyFill="1" applyBorder="1" applyAlignment="1" applyProtection="1">
      <alignment horizontal="center" vertical="center" wrapText="1"/>
      <protection/>
    </xf>
    <xf numFmtId="0" fontId="5" fillId="48" borderId="17" xfId="55" applyFont="1" applyFill="1" applyBorder="1" applyProtection="1">
      <alignment/>
      <protection/>
    </xf>
    <xf numFmtId="0" fontId="5" fillId="48" borderId="18" xfId="55" applyFont="1" applyFill="1" applyBorder="1" applyProtection="1">
      <alignment/>
      <protection/>
    </xf>
    <xf numFmtId="3" fontId="5" fillId="0" borderId="17" xfId="55" applyNumberFormat="1" applyFont="1" applyFill="1" applyBorder="1" applyAlignment="1" applyProtection="1">
      <alignment horizontal="center"/>
      <protection locked="0"/>
    </xf>
    <xf numFmtId="3" fontId="5" fillId="0" borderId="35" xfId="55" applyNumberFormat="1" applyFont="1" applyFill="1" applyBorder="1" applyAlignment="1" applyProtection="1">
      <alignment horizontal="center"/>
      <protection locked="0"/>
    </xf>
    <xf numFmtId="0" fontId="5" fillId="0" borderId="17" xfId="55" applyFont="1" applyFill="1" applyBorder="1" applyAlignment="1" applyProtection="1">
      <alignment horizontal="center"/>
      <protection locked="0"/>
    </xf>
    <xf numFmtId="0" fontId="5" fillId="0" borderId="35" xfId="55" applyFont="1" applyFill="1" applyBorder="1" applyAlignment="1" applyProtection="1">
      <alignment horizontal="center"/>
      <protection locked="0"/>
    </xf>
    <xf numFmtId="0" fontId="4" fillId="33" borderId="85" xfId="55" applyFont="1" applyFill="1" applyBorder="1" applyAlignment="1" applyProtection="1">
      <alignment horizontal="center" vertical="center"/>
      <protection/>
    </xf>
    <xf numFmtId="0" fontId="4" fillId="33" borderId="218" xfId="55" applyFont="1" applyFill="1" applyBorder="1" applyAlignment="1" applyProtection="1">
      <alignment horizontal="center" vertical="center"/>
      <protection/>
    </xf>
    <xf numFmtId="0" fontId="4" fillId="33" borderId="69" xfId="55" applyFont="1" applyFill="1" applyBorder="1" applyAlignment="1" applyProtection="1">
      <alignment horizontal="center" vertical="center" wrapText="1"/>
      <protection/>
    </xf>
    <xf numFmtId="0" fontId="4" fillId="33" borderId="42" xfId="55" applyFont="1" applyFill="1" applyBorder="1" applyAlignment="1" applyProtection="1">
      <alignment horizontal="center" vertical="center" wrapText="1"/>
      <protection/>
    </xf>
    <xf numFmtId="3" fontId="5" fillId="0" borderId="12" xfId="55" applyNumberFormat="1" applyFont="1" applyFill="1" applyBorder="1" applyAlignment="1" applyProtection="1">
      <alignment horizontal="center"/>
      <protection locked="0"/>
    </xf>
    <xf numFmtId="0" fontId="5" fillId="0" borderId="18" xfId="55" applyFont="1" applyFill="1" applyBorder="1" applyAlignment="1" applyProtection="1">
      <alignment horizontal="center"/>
      <protection locked="0"/>
    </xf>
    <xf numFmtId="0" fontId="5" fillId="0" borderId="17" xfId="55" applyFont="1" applyFill="1" applyBorder="1" applyAlignment="1" applyProtection="1">
      <alignment horizontal="center"/>
      <protection/>
    </xf>
    <xf numFmtId="0" fontId="5" fillId="0" borderId="35" xfId="55" applyFont="1" applyFill="1" applyBorder="1" applyAlignment="1" applyProtection="1">
      <alignment horizontal="center"/>
      <protection/>
    </xf>
    <xf numFmtId="0" fontId="5" fillId="0" borderId="12" xfId="55" applyFont="1" applyFill="1" applyBorder="1" applyAlignment="1" applyProtection="1">
      <alignment horizontal="center"/>
      <protection/>
    </xf>
    <xf numFmtId="0" fontId="5" fillId="0" borderId="18" xfId="55" applyFont="1" applyFill="1" applyBorder="1" applyAlignment="1" applyProtection="1">
      <alignment horizontal="center"/>
      <protection/>
    </xf>
    <xf numFmtId="0" fontId="4" fillId="34" borderId="45" xfId="55" applyFont="1" applyFill="1" applyBorder="1" applyAlignment="1" applyProtection="1">
      <alignment horizontal="center"/>
      <protection/>
    </xf>
    <xf numFmtId="0" fontId="4" fillId="34" borderId="0" xfId="55" applyFont="1" applyFill="1" applyBorder="1" applyAlignment="1" applyProtection="1">
      <alignment horizontal="center"/>
      <protection/>
    </xf>
    <xf numFmtId="0" fontId="4" fillId="34" borderId="64" xfId="55" applyFont="1" applyFill="1" applyBorder="1" applyAlignment="1" applyProtection="1">
      <alignment horizontal="center"/>
      <protection/>
    </xf>
    <xf numFmtId="3" fontId="5" fillId="0" borderId="88" xfId="55" applyNumberFormat="1" applyFont="1" applyFill="1" applyBorder="1" applyAlignment="1" applyProtection="1">
      <alignment horizontal="center"/>
      <protection/>
    </xf>
    <xf numFmtId="3" fontId="5" fillId="0" borderId="89" xfId="55" applyNumberFormat="1" applyFont="1" applyFill="1" applyBorder="1" applyAlignment="1" applyProtection="1">
      <alignment horizontal="center"/>
      <protection/>
    </xf>
    <xf numFmtId="3" fontId="5" fillId="0" borderId="100" xfId="55" applyNumberFormat="1" applyFont="1" applyFill="1" applyBorder="1" applyAlignment="1" applyProtection="1">
      <alignment horizontal="center"/>
      <protection/>
    </xf>
    <xf numFmtId="0" fontId="4" fillId="33" borderId="46" xfId="55" applyFont="1" applyFill="1" applyBorder="1" applyAlignment="1" applyProtection="1">
      <alignment horizontal="center" vertical="center"/>
      <protection/>
    </xf>
    <xf numFmtId="0" fontId="4" fillId="33" borderId="20" xfId="55" applyFont="1" applyFill="1" applyBorder="1" applyAlignment="1" applyProtection="1">
      <alignment horizontal="center" vertical="center"/>
      <protection/>
    </xf>
    <xf numFmtId="0" fontId="4" fillId="33" borderId="116" xfId="55" applyFont="1" applyFill="1" applyBorder="1" applyAlignment="1" applyProtection="1">
      <alignment horizontal="center" vertical="center"/>
      <protection/>
    </xf>
    <xf numFmtId="0" fontId="101" fillId="50" borderId="219" xfId="55" applyFont="1" applyFill="1" applyBorder="1" applyAlignment="1" applyProtection="1">
      <alignment horizontal="center" vertical="center" wrapText="1"/>
      <protection/>
    </xf>
    <xf numFmtId="0" fontId="101" fillId="50" borderId="220" xfId="55" applyFont="1" applyFill="1" applyBorder="1" applyAlignment="1" applyProtection="1">
      <alignment horizontal="center" vertical="center" wrapText="1"/>
      <protection/>
    </xf>
    <xf numFmtId="0" fontId="101" fillId="50" borderId="221" xfId="55" applyFont="1" applyFill="1" applyBorder="1" applyAlignment="1" applyProtection="1">
      <alignment horizontal="center" vertical="center" wrapText="1"/>
      <protection/>
    </xf>
    <xf numFmtId="0" fontId="101" fillId="50" borderId="222" xfId="55" applyFont="1" applyFill="1" applyBorder="1" applyAlignment="1" applyProtection="1">
      <alignment horizontal="center" vertical="center" wrapText="1"/>
      <protection/>
    </xf>
    <xf numFmtId="0" fontId="101" fillId="50" borderId="23" xfId="55" applyFont="1" applyFill="1" applyBorder="1" applyAlignment="1" applyProtection="1">
      <alignment horizontal="center" vertical="center" wrapText="1"/>
      <protection/>
    </xf>
    <xf numFmtId="0" fontId="101" fillId="50" borderId="27" xfId="55" applyFont="1" applyFill="1" applyBorder="1" applyAlignment="1" applyProtection="1">
      <alignment horizontal="center" vertical="center" wrapText="1"/>
      <protection/>
    </xf>
    <xf numFmtId="9" fontId="0" fillId="50" borderId="43" xfId="61" applyFill="1" applyBorder="1" applyAlignment="1" applyProtection="1">
      <alignment horizontal="center" vertical="center" wrapText="1"/>
      <protection/>
    </xf>
    <xf numFmtId="9" fontId="0" fillId="50" borderId="44" xfId="61" applyFill="1" applyBorder="1" applyAlignment="1" applyProtection="1">
      <alignment horizontal="center" vertical="center" wrapText="1"/>
      <protection/>
    </xf>
    <xf numFmtId="9" fontId="0" fillId="50" borderId="41" xfId="61" applyFill="1" applyBorder="1" applyAlignment="1" applyProtection="1">
      <alignment horizontal="center" vertical="center" wrapText="1"/>
      <protection/>
    </xf>
    <xf numFmtId="0" fontId="4" fillId="50" borderId="223" xfId="55" applyFont="1" applyFill="1" applyBorder="1" applyAlignment="1" applyProtection="1">
      <alignment horizontal="center" vertical="center" wrapText="1"/>
      <protection/>
    </xf>
    <xf numFmtId="0" fontId="4" fillId="50" borderId="199" xfId="55" applyFont="1" applyFill="1" applyBorder="1" applyAlignment="1" applyProtection="1">
      <alignment horizontal="center" vertical="center" wrapText="1"/>
      <protection/>
    </xf>
    <xf numFmtId="0" fontId="4" fillId="50" borderId="224" xfId="55" applyFont="1" applyFill="1" applyBorder="1" applyAlignment="1" applyProtection="1">
      <alignment horizontal="center" vertical="center" wrapText="1"/>
      <protection/>
    </xf>
    <xf numFmtId="0" fontId="105" fillId="0" borderId="26" xfId="55" applyFont="1" applyFill="1" applyBorder="1" applyAlignment="1" applyProtection="1">
      <alignment horizontal="center"/>
      <protection/>
    </xf>
    <xf numFmtId="0" fontId="4" fillId="0" borderId="51" xfId="55" applyFont="1" applyFill="1" applyBorder="1" applyAlignment="1" applyProtection="1">
      <alignment horizontal="right"/>
      <protection/>
    </xf>
    <xf numFmtId="0" fontId="4" fillId="33" borderId="12" xfId="55" applyFont="1" applyFill="1" applyBorder="1" applyAlignment="1" applyProtection="1">
      <alignment horizontal="center" vertical="center" wrapText="1"/>
      <protection/>
    </xf>
    <xf numFmtId="0" fontId="4" fillId="0" borderId="55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/>
      <protection/>
    </xf>
    <xf numFmtId="0" fontId="4" fillId="0" borderId="18" xfId="55" applyFont="1" applyFill="1" applyBorder="1" applyAlignment="1" applyProtection="1">
      <alignment horizontal="center"/>
      <protection/>
    </xf>
    <xf numFmtId="0" fontId="4" fillId="0" borderId="35" xfId="55" applyFont="1" applyFill="1" applyBorder="1" applyAlignment="1" applyProtection="1">
      <alignment horizontal="center"/>
      <protection/>
    </xf>
    <xf numFmtId="0" fontId="20" fillId="0" borderId="0" xfId="55" applyFont="1" applyFill="1" applyBorder="1" applyAlignment="1" applyProtection="1">
      <alignment horizontal="center"/>
      <protection/>
    </xf>
    <xf numFmtId="0" fontId="4" fillId="50" borderId="43" xfId="55" applyFont="1" applyFill="1" applyBorder="1" applyAlignment="1" applyProtection="1">
      <alignment horizontal="center" vertical="center" wrapText="1"/>
      <protection/>
    </xf>
    <xf numFmtId="0" fontId="4" fillId="50" borderId="44" xfId="55" applyFont="1" applyFill="1" applyBorder="1" applyAlignment="1" applyProtection="1">
      <alignment horizontal="center" vertical="center" wrapText="1"/>
      <protection/>
    </xf>
    <xf numFmtId="0" fontId="4" fillId="50" borderId="41" xfId="55" applyFont="1" applyFill="1" applyBorder="1" applyAlignment="1" applyProtection="1">
      <alignment horizontal="center" vertical="center" wrapText="1"/>
      <protection/>
    </xf>
    <xf numFmtId="0" fontId="4" fillId="50" borderId="225" xfId="55" applyFont="1" applyFill="1" applyBorder="1" applyAlignment="1" applyProtection="1">
      <alignment horizontal="center" vertical="center" wrapText="1"/>
      <protection/>
    </xf>
    <xf numFmtId="0" fontId="4" fillId="50" borderId="226" xfId="55" applyFont="1" applyFill="1" applyBorder="1" applyAlignment="1" applyProtection="1">
      <alignment horizontal="center" vertical="center" wrapText="1"/>
      <protection/>
    </xf>
    <xf numFmtId="0" fontId="4" fillId="50" borderId="227" xfId="55" applyFont="1" applyFill="1" applyBorder="1" applyAlignment="1" applyProtection="1">
      <alignment horizontal="center" vertical="center" wrapText="1"/>
      <protection/>
    </xf>
    <xf numFmtId="0" fontId="4" fillId="50" borderId="19" xfId="55" applyFont="1" applyFill="1" applyBorder="1" applyAlignment="1" applyProtection="1">
      <alignment horizontal="center" vertical="center" wrapText="1"/>
      <protection/>
    </xf>
    <xf numFmtId="0" fontId="4" fillId="50" borderId="22" xfId="55" applyFont="1" applyFill="1" applyBorder="1" applyAlignment="1" applyProtection="1">
      <alignment horizontal="center" vertical="center" wrapText="1"/>
      <protection/>
    </xf>
    <xf numFmtId="0" fontId="4" fillId="50" borderId="25" xfId="55" applyFont="1" applyFill="1" applyBorder="1" applyAlignment="1" applyProtection="1">
      <alignment horizontal="center" vertical="center" wrapText="1"/>
      <protection/>
    </xf>
    <xf numFmtId="3" fontId="5" fillId="0" borderId="228" xfId="55" applyNumberFormat="1" applyFont="1" applyFill="1" applyBorder="1" applyAlignment="1" applyProtection="1">
      <alignment horizontal="center"/>
      <protection/>
    </xf>
    <xf numFmtId="3" fontId="5" fillId="0" borderId="229" xfId="55" applyNumberFormat="1" applyFont="1" applyFill="1" applyBorder="1" applyAlignment="1" applyProtection="1">
      <alignment horizontal="center"/>
      <protection/>
    </xf>
    <xf numFmtId="3" fontId="5" fillId="0" borderId="230" xfId="55" applyNumberFormat="1" applyFont="1" applyFill="1" applyBorder="1" applyAlignment="1" applyProtection="1">
      <alignment horizontal="center"/>
      <protection/>
    </xf>
    <xf numFmtId="0" fontId="105" fillId="0" borderId="0" xfId="55" applyFont="1" applyFill="1" applyBorder="1" applyAlignment="1" applyProtection="1">
      <alignment horizontal="right"/>
      <protection/>
    </xf>
    <xf numFmtId="0" fontId="5" fillId="0" borderId="88" xfId="55" applyFont="1" applyFill="1" applyBorder="1" applyAlignment="1" applyProtection="1">
      <alignment horizontal="center"/>
      <protection/>
    </xf>
    <xf numFmtId="0" fontId="5" fillId="0" borderId="89" xfId="55" applyFont="1" applyFill="1" applyBorder="1" applyAlignment="1" applyProtection="1">
      <alignment horizontal="center"/>
      <protection/>
    </xf>
    <xf numFmtId="0" fontId="5" fillId="0" borderId="100" xfId="55" applyFont="1" applyFill="1" applyBorder="1" applyAlignment="1" applyProtection="1">
      <alignment horizontal="center"/>
      <protection/>
    </xf>
    <xf numFmtId="0" fontId="0" fillId="0" borderId="100" xfId="0" applyBorder="1" applyAlignment="1">
      <alignment horizontal="center"/>
    </xf>
    <xf numFmtId="173" fontId="59" fillId="0" borderId="43" xfId="0" applyNumberFormat="1" applyFont="1" applyBorder="1" applyAlignment="1">
      <alignment horizontal="center" vertical="center" wrapText="1"/>
    </xf>
    <xf numFmtId="173" fontId="59" fillId="0" borderId="44" xfId="0" applyNumberFormat="1" applyFont="1" applyBorder="1" applyAlignment="1">
      <alignment horizontal="center" vertical="center" wrapText="1"/>
    </xf>
    <xf numFmtId="173" fontId="59" fillId="0" borderId="41" xfId="0" applyNumberFormat="1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9" fontId="59" fillId="0" borderId="43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3" fontId="59" fillId="0" borderId="43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5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14" fontId="59" fillId="0" borderId="43" xfId="0" applyNumberFormat="1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wrapText="1"/>
      <protection/>
    </xf>
    <xf numFmtId="0" fontId="3" fillId="34" borderId="12" xfId="56" applyFont="1" applyFill="1" applyBorder="1" applyAlignment="1">
      <alignment horizontal="left" vertical="center" wrapText="1"/>
      <protection/>
    </xf>
    <xf numFmtId="0" fontId="0" fillId="34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34" borderId="12" xfId="56" applyFont="1" applyFill="1" applyBorder="1" applyAlignment="1">
      <alignment horizontal="left" vertical="center" wrapText="1"/>
      <protection/>
    </xf>
    <xf numFmtId="14" fontId="0" fillId="0" borderId="12" xfId="0" applyNumberFormat="1" applyFill="1" applyBorder="1" applyAlignment="1">
      <alignment horizontal="center" vertical="center" wrapText="1"/>
    </xf>
    <xf numFmtId="0" fontId="2" fillId="34" borderId="12" xfId="56" applyFont="1" applyFill="1" applyBorder="1" applyAlignment="1">
      <alignment horizontal="center" vertical="center" wrapText="1"/>
      <protection/>
    </xf>
    <xf numFmtId="0" fontId="2" fillId="34" borderId="50" xfId="56" applyFont="1" applyFill="1" applyBorder="1" applyAlignment="1">
      <alignment horizontal="center" vertical="center" wrapText="1"/>
      <protection/>
    </xf>
    <xf numFmtId="0" fontId="2" fillId="34" borderId="51" xfId="56" applyFont="1" applyFill="1" applyBorder="1" applyAlignment="1">
      <alignment horizontal="center" vertical="center" wrapText="1"/>
      <protection/>
    </xf>
    <xf numFmtId="0" fontId="2" fillId="34" borderId="86" xfId="56" applyFont="1" applyFill="1" applyBorder="1" applyAlignment="1">
      <alignment horizontal="center" vertical="center" wrapText="1"/>
      <protection/>
    </xf>
    <xf numFmtId="0" fontId="2" fillId="34" borderId="54" xfId="56" applyFont="1" applyFill="1" applyBorder="1" applyAlignment="1">
      <alignment horizontal="center" vertical="center" wrapText="1"/>
      <protection/>
    </xf>
    <xf numFmtId="0" fontId="2" fillId="34" borderId="55" xfId="56" applyFont="1" applyFill="1" applyBorder="1" applyAlignment="1">
      <alignment horizontal="center" vertical="center" wrapText="1"/>
      <protection/>
    </xf>
    <xf numFmtId="0" fontId="2" fillId="34" borderId="71" xfId="56" applyFont="1" applyFill="1" applyBorder="1" applyAlignment="1">
      <alignment horizontal="center" vertical="center" wrapText="1"/>
      <protection/>
    </xf>
    <xf numFmtId="0" fontId="2" fillId="34" borderId="231" xfId="56" applyFont="1" applyFill="1" applyBorder="1" applyAlignment="1">
      <alignment horizontal="left" vertical="center" wrapText="1"/>
      <protection/>
    </xf>
    <xf numFmtId="0" fontId="2" fillId="34" borderId="94" xfId="56" applyFont="1" applyFill="1" applyBorder="1" applyAlignment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2" fillId="34" borderId="232" xfId="56" applyFont="1" applyFill="1" applyBorder="1" applyAlignment="1">
      <alignment horizontal="left" vertical="center" wrapText="1"/>
      <protection/>
    </xf>
    <xf numFmtId="0" fontId="2" fillId="34" borderId="89" xfId="56" applyFont="1" applyFill="1" applyBorder="1" applyAlignment="1">
      <alignment horizontal="left" vertical="center" wrapText="1"/>
      <protection/>
    </xf>
    <xf numFmtId="0" fontId="2" fillId="34" borderId="233" xfId="56" applyFont="1" applyFill="1" applyBorder="1" applyAlignment="1">
      <alignment horizontal="center" vertical="center" wrapText="1"/>
      <protection/>
    </xf>
    <xf numFmtId="0" fontId="2" fillId="34" borderId="96" xfId="56" applyFont="1" applyFill="1" applyBorder="1" applyAlignment="1">
      <alignment horizontal="center" vertical="center" wrapText="1"/>
      <protection/>
    </xf>
    <xf numFmtId="0" fontId="2" fillId="34" borderId="234" xfId="56" applyFont="1" applyFill="1" applyBorder="1" applyAlignment="1">
      <alignment horizontal="center" vertical="center" wrapText="1"/>
      <protection/>
    </xf>
    <xf numFmtId="0" fontId="2" fillId="34" borderId="235" xfId="56" applyFont="1" applyFill="1" applyBorder="1" applyAlignment="1">
      <alignment horizontal="center" vertical="center" wrapText="1"/>
      <protection/>
    </xf>
    <xf numFmtId="0" fontId="2" fillId="34" borderId="0" xfId="56" applyFont="1" applyFill="1" applyBorder="1" applyAlignment="1">
      <alignment horizontal="center" vertical="center" wrapText="1"/>
      <protection/>
    </xf>
    <xf numFmtId="0" fontId="2" fillId="34" borderId="64" xfId="56" applyFont="1" applyFill="1" applyBorder="1" applyAlignment="1">
      <alignment horizontal="center" vertical="center" wrapText="1"/>
      <protection/>
    </xf>
    <xf numFmtId="0" fontId="2" fillId="34" borderId="231" xfId="56" applyFont="1" applyFill="1" applyBorder="1" applyAlignment="1">
      <alignment horizontal="center" vertical="center" wrapText="1"/>
      <protection/>
    </xf>
    <xf numFmtId="0" fontId="2" fillId="34" borderId="94" xfId="56" applyFont="1" applyFill="1" applyBorder="1" applyAlignment="1">
      <alignment horizontal="center" vertical="center" wrapText="1"/>
      <protection/>
    </xf>
    <xf numFmtId="0" fontId="2" fillId="34" borderId="236" xfId="56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34" borderId="233" xfId="56" applyFont="1" applyFill="1" applyBorder="1" applyAlignment="1">
      <alignment horizontal="left" vertical="center" wrapText="1"/>
      <protection/>
    </xf>
    <xf numFmtId="0" fontId="2" fillId="34" borderId="96" xfId="56" applyFont="1" applyFill="1" applyBorder="1" applyAlignment="1">
      <alignment horizontal="left" vertical="center" wrapText="1"/>
      <protection/>
    </xf>
    <xf numFmtId="3" fontId="110" fillId="0" borderId="12" xfId="0" applyNumberFormat="1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кета-экспресс оценка_Рабочее_11.05" xfId="53"/>
    <cellStyle name="Обычный_Лист1" xfId="54"/>
    <cellStyle name="Обычный_приложение6  форма на обеспечение" xfId="55"/>
    <cellStyle name="Обычный_Профсуждения по М1 ФЛ (индивидуальные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600075</xdr:colOff>
      <xdr:row>138</xdr:row>
      <xdr:rowOff>123825</xdr:rowOff>
    </xdr:from>
    <xdr:ext cx="361950" cy="952500"/>
    <xdr:sp>
      <xdr:nvSpPr>
        <xdr:cNvPr id="1" name="AutoShape 4" descr="optnbtn"/>
        <xdr:cNvSpPr>
          <a:spLocks noChangeAspect="1"/>
        </xdr:cNvSpPr>
      </xdr:nvSpPr>
      <xdr:spPr>
        <a:xfrm>
          <a:off x="16402050" y="41967150"/>
          <a:ext cx="361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57150</xdr:colOff>
      <xdr:row>138</xdr:row>
      <xdr:rowOff>171450</xdr:rowOff>
    </xdr:from>
    <xdr:ext cx="676275" cy="952500"/>
    <xdr:sp>
      <xdr:nvSpPr>
        <xdr:cNvPr id="2" name="AutoShape 3" descr="optnbtn"/>
        <xdr:cNvSpPr>
          <a:spLocks noChangeAspect="1"/>
        </xdr:cNvSpPr>
      </xdr:nvSpPr>
      <xdr:spPr>
        <a:xfrm>
          <a:off x="15573375" y="42014775"/>
          <a:ext cx="6762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114300</xdr:colOff>
      <xdr:row>139</xdr:row>
      <xdr:rowOff>95250</xdr:rowOff>
    </xdr:from>
    <xdr:ext cx="676275" cy="1285875"/>
    <xdr:sp>
      <xdr:nvSpPr>
        <xdr:cNvPr id="3" name="AutoShape 5" descr="optnbtn"/>
        <xdr:cNvSpPr>
          <a:spLocks noChangeAspect="1"/>
        </xdr:cNvSpPr>
      </xdr:nvSpPr>
      <xdr:spPr>
        <a:xfrm>
          <a:off x="15630525" y="44367450"/>
          <a:ext cx="6762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542925</xdr:colOff>
      <xdr:row>138</xdr:row>
      <xdr:rowOff>19050</xdr:rowOff>
    </xdr:from>
    <xdr:ext cx="361950" cy="1905000"/>
    <xdr:sp>
      <xdr:nvSpPr>
        <xdr:cNvPr id="4" name="AutoShape 3" descr="optnbtn"/>
        <xdr:cNvSpPr>
          <a:spLocks noChangeAspect="1"/>
        </xdr:cNvSpPr>
      </xdr:nvSpPr>
      <xdr:spPr>
        <a:xfrm>
          <a:off x="16344900" y="41862375"/>
          <a:ext cx="3619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absolute">
    <xdr:from>
      <xdr:col>12</xdr:col>
      <xdr:colOff>47625</xdr:colOff>
      <xdr:row>2</xdr:row>
      <xdr:rowOff>114300</xdr:rowOff>
    </xdr:from>
    <xdr:to>
      <xdr:col>15</xdr:col>
      <xdr:colOff>228600</xdr:colOff>
      <xdr:row>3</xdr:row>
      <xdr:rowOff>133350</xdr:rowOff>
    </xdr:to>
    <xdr:pic>
      <xdr:nvPicPr>
        <xdr:cNvPr id="5" name="Точка_Для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810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18</xdr:col>
      <xdr:colOff>180975</xdr:colOff>
      <xdr:row>2</xdr:row>
      <xdr:rowOff>95250</xdr:rowOff>
    </xdr:from>
    <xdr:to>
      <xdr:col>27</xdr:col>
      <xdr:colOff>352425</xdr:colOff>
      <xdr:row>3</xdr:row>
      <xdr:rowOff>114300</xdr:rowOff>
    </xdr:to>
    <xdr:pic>
      <xdr:nvPicPr>
        <xdr:cNvPr id="6" name="Точка_ДляЮ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561975"/>
          <a:ext cx="3276600" cy="3143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137</xdr:col>
      <xdr:colOff>228600</xdr:colOff>
      <xdr:row>49</xdr:row>
      <xdr:rowOff>0</xdr:rowOff>
    </xdr:from>
    <xdr:to>
      <xdr:col>144</xdr:col>
      <xdr:colOff>295275</xdr:colOff>
      <xdr:row>49</xdr:row>
      <xdr:rowOff>457200</xdr:rowOff>
    </xdr:to>
    <xdr:pic>
      <xdr:nvPicPr>
        <xdr:cNvPr id="7" name="Кнопка_Учредитель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85550" y="13925550"/>
          <a:ext cx="3133725" cy="4572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136</xdr:col>
      <xdr:colOff>266700</xdr:colOff>
      <xdr:row>44</xdr:row>
      <xdr:rowOff>85725</xdr:rowOff>
    </xdr:from>
    <xdr:to>
      <xdr:col>143</xdr:col>
      <xdr:colOff>333375</xdr:colOff>
      <xdr:row>45</xdr:row>
      <xdr:rowOff>19050</xdr:rowOff>
    </xdr:to>
    <xdr:pic>
      <xdr:nvPicPr>
        <xdr:cNvPr id="8" name="Кнопка_Учредитель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0" y="12096750"/>
          <a:ext cx="3133725" cy="4572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137</xdr:col>
      <xdr:colOff>123825</xdr:colOff>
      <xdr:row>53</xdr:row>
      <xdr:rowOff>28575</xdr:rowOff>
    </xdr:from>
    <xdr:to>
      <xdr:col>144</xdr:col>
      <xdr:colOff>190500</xdr:colOff>
      <xdr:row>54</xdr:row>
      <xdr:rowOff>142875</xdr:rowOff>
    </xdr:to>
    <xdr:pic>
      <xdr:nvPicPr>
        <xdr:cNvPr id="9" name="Кнопка_Учредитель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80775" y="15792450"/>
          <a:ext cx="3133725" cy="4572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6</xdr:col>
      <xdr:colOff>161925</xdr:colOff>
      <xdr:row>153</xdr:row>
      <xdr:rowOff>104775</xdr:rowOff>
    </xdr:from>
    <xdr:to>
      <xdr:col>13</xdr:col>
      <xdr:colOff>333375</xdr:colOff>
      <xdr:row>154</xdr:row>
      <xdr:rowOff>352425</xdr:rowOff>
    </xdr:to>
    <xdr:pic>
      <xdr:nvPicPr>
        <xdr:cNvPr id="10" name="Кнопка_ОбластьПечат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51377850"/>
          <a:ext cx="3495675" cy="685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137</xdr:col>
      <xdr:colOff>295275</xdr:colOff>
      <xdr:row>43</xdr:row>
      <xdr:rowOff>57150</xdr:rowOff>
    </xdr:from>
    <xdr:to>
      <xdr:col>144</xdr:col>
      <xdr:colOff>361950</xdr:colOff>
      <xdr:row>43</xdr:row>
      <xdr:rowOff>514350</xdr:rowOff>
    </xdr:to>
    <xdr:pic>
      <xdr:nvPicPr>
        <xdr:cNvPr id="11" name="Кнопка_Учредитель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852225" y="11544300"/>
          <a:ext cx="3133725" cy="4572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135</xdr:col>
      <xdr:colOff>266700</xdr:colOff>
      <xdr:row>49</xdr:row>
      <xdr:rowOff>381000</xdr:rowOff>
    </xdr:from>
    <xdr:to>
      <xdr:col>142</xdr:col>
      <xdr:colOff>333375</xdr:colOff>
      <xdr:row>50</xdr:row>
      <xdr:rowOff>314325</xdr:rowOff>
    </xdr:to>
    <xdr:pic>
      <xdr:nvPicPr>
        <xdr:cNvPr id="12" name="Кнопка_Учредитель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947350" y="14306550"/>
          <a:ext cx="3133725" cy="4572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704850</xdr:colOff>
      <xdr:row>25</xdr:row>
      <xdr:rowOff>28575</xdr:rowOff>
    </xdr:from>
    <xdr:to>
      <xdr:col>5</xdr:col>
      <xdr:colOff>0</xdr:colOff>
      <xdr:row>27</xdr:row>
      <xdr:rowOff>66675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6219825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304800</xdr:colOff>
      <xdr:row>25</xdr:row>
      <xdr:rowOff>28575</xdr:rowOff>
    </xdr:from>
    <xdr:to>
      <xdr:col>7</xdr:col>
      <xdr:colOff>971550</xdr:colOff>
      <xdr:row>27</xdr:row>
      <xdr:rowOff>123825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6219825"/>
          <a:ext cx="34194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0</xdr:colOff>
      <xdr:row>17</xdr:row>
      <xdr:rowOff>0</xdr:rowOff>
    </xdr:from>
    <xdr:ext cx="723900" cy="304800"/>
    <xdr:sp>
      <xdr:nvSpPr>
        <xdr:cNvPr id="1" name="AutoShape 3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2" name="AutoShape 4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3" name="AutoShape 5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4" name="AutoShape 3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5" name="AutoShape 4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6" name="AutoShape 5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704850" cy="428625"/>
    <xdr:sp>
      <xdr:nvSpPr>
        <xdr:cNvPr id="7" name="AutoShape 7" descr="optnbtn"/>
        <xdr:cNvSpPr>
          <a:spLocks noChangeAspect="1"/>
        </xdr:cNvSpPr>
      </xdr:nvSpPr>
      <xdr:spPr>
        <a:xfrm>
          <a:off x="5581650" y="19688175"/>
          <a:ext cx="704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76</xdr:col>
      <xdr:colOff>285750</xdr:colOff>
      <xdr:row>85</xdr:row>
      <xdr:rowOff>85725</xdr:rowOff>
    </xdr:from>
    <xdr:ext cx="723900" cy="447675"/>
    <xdr:sp>
      <xdr:nvSpPr>
        <xdr:cNvPr id="8" name="AutoShape 9" descr="optnbtn"/>
        <xdr:cNvSpPr>
          <a:spLocks noChangeAspect="1"/>
        </xdr:cNvSpPr>
      </xdr:nvSpPr>
      <xdr:spPr>
        <a:xfrm>
          <a:off x="15278100" y="21012150"/>
          <a:ext cx="723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76</xdr:col>
      <xdr:colOff>314325</xdr:colOff>
      <xdr:row>81</xdr:row>
      <xdr:rowOff>66675</xdr:rowOff>
    </xdr:from>
    <xdr:ext cx="733425" cy="428625"/>
    <xdr:sp>
      <xdr:nvSpPr>
        <xdr:cNvPr id="9" name="AutoShape 10" descr="optnbtn"/>
        <xdr:cNvSpPr>
          <a:spLocks noChangeAspect="1"/>
        </xdr:cNvSpPr>
      </xdr:nvSpPr>
      <xdr:spPr>
        <a:xfrm>
          <a:off x="15306675" y="19754850"/>
          <a:ext cx="733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361950</xdr:colOff>
      <xdr:row>80</xdr:row>
      <xdr:rowOff>238125</xdr:rowOff>
    </xdr:from>
    <xdr:ext cx="723900" cy="428625"/>
    <xdr:sp>
      <xdr:nvSpPr>
        <xdr:cNvPr id="10" name="AutoShape 11" descr="optnbtn"/>
        <xdr:cNvSpPr>
          <a:spLocks noChangeAspect="1"/>
        </xdr:cNvSpPr>
      </xdr:nvSpPr>
      <xdr:spPr>
        <a:xfrm>
          <a:off x="14192250" y="19545300"/>
          <a:ext cx="72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66700"/>
    <xdr:sp>
      <xdr:nvSpPr>
        <xdr:cNvPr id="11" name="AutoShape 13" descr="optnbtn"/>
        <xdr:cNvSpPr>
          <a:spLocks noChangeAspect="1"/>
        </xdr:cNvSpPr>
      </xdr:nvSpPr>
      <xdr:spPr>
        <a:xfrm>
          <a:off x="5581650" y="35147250"/>
          <a:ext cx="70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66700"/>
    <xdr:sp>
      <xdr:nvSpPr>
        <xdr:cNvPr id="12" name="AutoShape 14" descr="optnbtn"/>
        <xdr:cNvSpPr>
          <a:spLocks noChangeAspect="1"/>
        </xdr:cNvSpPr>
      </xdr:nvSpPr>
      <xdr:spPr>
        <a:xfrm>
          <a:off x="5581650" y="35147250"/>
          <a:ext cx="704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723900" cy="266700"/>
    <xdr:sp>
      <xdr:nvSpPr>
        <xdr:cNvPr id="13" name="AutoShape 15" descr="optnbtn"/>
        <xdr:cNvSpPr>
          <a:spLocks noChangeAspect="1"/>
        </xdr:cNvSpPr>
      </xdr:nvSpPr>
      <xdr:spPr>
        <a:xfrm>
          <a:off x="12163425" y="351472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723900" cy="266700"/>
    <xdr:sp>
      <xdr:nvSpPr>
        <xdr:cNvPr id="14" name="AutoShape 16" descr="optnbtn"/>
        <xdr:cNvSpPr>
          <a:spLocks noChangeAspect="1"/>
        </xdr:cNvSpPr>
      </xdr:nvSpPr>
      <xdr:spPr>
        <a:xfrm>
          <a:off x="12163425" y="351472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723900" cy="266700"/>
    <xdr:sp>
      <xdr:nvSpPr>
        <xdr:cNvPr id="15" name="AutoShape 17" descr="optnbtn"/>
        <xdr:cNvSpPr>
          <a:spLocks noChangeAspect="1"/>
        </xdr:cNvSpPr>
      </xdr:nvSpPr>
      <xdr:spPr>
        <a:xfrm>
          <a:off x="12163425" y="351472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723900" cy="266700"/>
    <xdr:sp>
      <xdr:nvSpPr>
        <xdr:cNvPr id="16" name="AutoShape 18" descr="optnbtn"/>
        <xdr:cNvSpPr>
          <a:spLocks noChangeAspect="1"/>
        </xdr:cNvSpPr>
      </xdr:nvSpPr>
      <xdr:spPr>
        <a:xfrm>
          <a:off x="12163425" y="351472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71450"/>
    <xdr:sp>
      <xdr:nvSpPr>
        <xdr:cNvPr id="17" name="AutoShape 19" descr="optnbtn"/>
        <xdr:cNvSpPr>
          <a:spLocks noChangeAspect="1"/>
        </xdr:cNvSpPr>
      </xdr:nvSpPr>
      <xdr:spPr>
        <a:xfrm>
          <a:off x="5581650" y="4362450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180</xdr:row>
      <xdr:rowOff>0</xdr:rowOff>
    </xdr:from>
    <xdr:ext cx="723900" cy="171450"/>
    <xdr:sp>
      <xdr:nvSpPr>
        <xdr:cNvPr id="18" name="AutoShape 20" descr="optnbtn"/>
        <xdr:cNvSpPr>
          <a:spLocks noChangeAspect="1"/>
        </xdr:cNvSpPr>
      </xdr:nvSpPr>
      <xdr:spPr>
        <a:xfrm>
          <a:off x="12163425" y="43624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180</xdr:row>
      <xdr:rowOff>0</xdr:rowOff>
    </xdr:from>
    <xdr:ext cx="723900" cy="171450"/>
    <xdr:sp>
      <xdr:nvSpPr>
        <xdr:cNvPr id="19" name="AutoShape 21" descr="optnbtn"/>
        <xdr:cNvSpPr>
          <a:spLocks noChangeAspect="1"/>
        </xdr:cNvSpPr>
      </xdr:nvSpPr>
      <xdr:spPr>
        <a:xfrm>
          <a:off x="12163425" y="43624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180</xdr:row>
      <xdr:rowOff>0</xdr:rowOff>
    </xdr:from>
    <xdr:ext cx="723900" cy="171450"/>
    <xdr:sp>
      <xdr:nvSpPr>
        <xdr:cNvPr id="20" name="AutoShape 22" descr="optnbtn"/>
        <xdr:cNvSpPr>
          <a:spLocks noChangeAspect="1"/>
        </xdr:cNvSpPr>
      </xdr:nvSpPr>
      <xdr:spPr>
        <a:xfrm>
          <a:off x="12163425" y="43624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180</xdr:row>
      <xdr:rowOff>0</xdr:rowOff>
    </xdr:from>
    <xdr:ext cx="723900" cy="171450"/>
    <xdr:sp>
      <xdr:nvSpPr>
        <xdr:cNvPr id="21" name="AutoShape 23" descr="optnbtn"/>
        <xdr:cNvSpPr>
          <a:spLocks noChangeAspect="1"/>
        </xdr:cNvSpPr>
      </xdr:nvSpPr>
      <xdr:spPr>
        <a:xfrm>
          <a:off x="12163425" y="43624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81</xdr:row>
      <xdr:rowOff>0</xdr:rowOff>
    </xdr:from>
    <xdr:ext cx="704850" cy="400050"/>
    <xdr:sp>
      <xdr:nvSpPr>
        <xdr:cNvPr id="22" name="AutoShape 82" descr="optnbtn"/>
        <xdr:cNvSpPr>
          <a:spLocks noChangeAspect="1"/>
        </xdr:cNvSpPr>
      </xdr:nvSpPr>
      <xdr:spPr>
        <a:xfrm>
          <a:off x="5581650" y="19688175"/>
          <a:ext cx="704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85750"/>
    <xdr:sp>
      <xdr:nvSpPr>
        <xdr:cNvPr id="23" name="AutoShape 84" descr="optnbtn"/>
        <xdr:cNvSpPr>
          <a:spLocks noChangeAspect="1"/>
        </xdr:cNvSpPr>
      </xdr:nvSpPr>
      <xdr:spPr>
        <a:xfrm>
          <a:off x="5581650" y="35147250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85750"/>
    <xdr:sp>
      <xdr:nvSpPr>
        <xdr:cNvPr id="24" name="AutoShape 85" descr="optnbtn"/>
        <xdr:cNvSpPr>
          <a:spLocks noChangeAspect="1"/>
        </xdr:cNvSpPr>
      </xdr:nvSpPr>
      <xdr:spPr>
        <a:xfrm>
          <a:off x="5581650" y="35147250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57175"/>
    <xdr:sp>
      <xdr:nvSpPr>
        <xdr:cNvPr id="25" name="AutoShape 86" descr="optnbtn"/>
        <xdr:cNvSpPr>
          <a:spLocks noChangeAspect="1"/>
        </xdr:cNvSpPr>
      </xdr:nvSpPr>
      <xdr:spPr>
        <a:xfrm>
          <a:off x="5581650" y="3514725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57175"/>
    <xdr:sp>
      <xdr:nvSpPr>
        <xdr:cNvPr id="26" name="AutoShape 87" descr="optnbtn"/>
        <xdr:cNvSpPr>
          <a:spLocks noChangeAspect="1"/>
        </xdr:cNvSpPr>
      </xdr:nvSpPr>
      <xdr:spPr>
        <a:xfrm>
          <a:off x="5581650" y="3514725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85750"/>
    <xdr:sp>
      <xdr:nvSpPr>
        <xdr:cNvPr id="27" name="AutoShape 88" descr="optnbtn"/>
        <xdr:cNvSpPr>
          <a:spLocks noChangeAspect="1"/>
        </xdr:cNvSpPr>
      </xdr:nvSpPr>
      <xdr:spPr>
        <a:xfrm>
          <a:off x="5581650" y="35147250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85750"/>
    <xdr:sp>
      <xdr:nvSpPr>
        <xdr:cNvPr id="28" name="AutoShape 89" descr="optnbtn"/>
        <xdr:cNvSpPr>
          <a:spLocks noChangeAspect="1"/>
        </xdr:cNvSpPr>
      </xdr:nvSpPr>
      <xdr:spPr>
        <a:xfrm>
          <a:off x="5581650" y="35147250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57175"/>
    <xdr:sp>
      <xdr:nvSpPr>
        <xdr:cNvPr id="29" name="AutoShape 90" descr="optnbtn"/>
        <xdr:cNvSpPr>
          <a:spLocks noChangeAspect="1"/>
        </xdr:cNvSpPr>
      </xdr:nvSpPr>
      <xdr:spPr>
        <a:xfrm>
          <a:off x="5581650" y="3514725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704850" cy="257175"/>
    <xdr:sp>
      <xdr:nvSpPr>
        <xdr:cNvPr id="30" name="AutoShape 91" descr="optnbtn"/>
        <xdr:cNvSpPr>
          <a:spLocks noChangeAspect="1"/>
        </xdr:cNvSpPr>
      </xdr:nvSpPr>
      <xdr:spPr>
        <a:xfrm>
          <a:off x="5581650" y="35147250"/>
          <a:ext cx="704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00025"/>
    <xdr:sp>
      <xdr:nvSpPr>
        <xdr:cNvPr id="31" name="AutoShape 93" descr="optnbtn"/>
        <xdr:cNvSpPr>
          <a:spLocks noChangeAspect="1"/>
        </xdr:cNvSpPr>
      </xdr:nvSpPr>
      <xdr:spPr>
        <a:xfrm>
          <a:off x="5581650" y="436245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00025"/>
    <xdr:sp>
      <xdr:nvSpPr>
        <xdr:cNvPr id="32" name="AutoShape 94" descr="optnbtn"/>
        <xdr:cNvSpPr>
          <a:spLocks noChangeAspect="1"/>
        </xdr:cNvSpPr>
      </xdr:nvSpPr>
      <xdr:spPr>
        <a:xfrm>
          <a:off x="5581650" y="436245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33" name="AutoShape 95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34" name="AutoShape 96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35" name="AutoShape 97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36" name="AutoShape 98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37" name="AutoShape 99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38" name="AutoShape 100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39" name="AutoShape 101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40" name="AutoShape 102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00025"/>
    <xdr:sp>
      <xdr:nvSpPr>
        <xdr:cNvPr id="41" name="AutoShape 103" descr="optnbtn"/>
        <xdr:cNvSpPr>
          <a:spLocks noChangeAspect="1"/>
        </xdr:cNvSpPr>
      </xdr:nvSpPr>
      <xdr:spPr>
        <a:xfrm>
          <a:off x="5581650" y="436245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00025"/>
    <xdr:sp>
      <xdr:nvSpPr>
        <xdr:cNvPr id="42" name="AutoShape 104" descr="optnbtn"/>
        <xdr:cNvSpPr>
          <a:spLocks noChangeAspect="1"/>
        </xdr:cNvSpPr>
      </xdr:nvSpPr>
      <xdr:spPr>
        <a:xfrm>
          <a:off x="5581650" y="436245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43" name="AutoShape 105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44" name="AutoShape 106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45" name="AutoShape 107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46" name="AutoShape 108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47" name="AutoShape 109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48" name="AutoShape 110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49" name="AutoShape 111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50" name="AutoShape 112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00025"/>
    <xdr:sp>
      <xdr:nvSpPr>
        <xdr:cNvPr id="51" name="AutoShape 13" descr="optnbtn"/>
        <xdr:cNvSpPr>
          <a:spLocks noChangeAspect="1"/>
        </xdr:cNvSpPr>
      </xdr:nvSpPr>
      <xdr:spPr>
        <a:xfrm>
          <a:off x="5581650" y="436245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00025"/>
    <xdr:sp>
      <xdr:nvSpPr>
        <xdr:cNvPr id="52" name="AutoShape 14" descr="optnbtn"/>
        <xdr:cNvSpPr>
          <a:spLocks noChangeAspect="1"/>
        </xdr:cNvSpPr>
      </xdr:nvSpPr>
      <xdr:spPr>
        <a:xfrm>
          <a:off x="5581650" y="436245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53" name="AutoShape 84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54" name="AutoShape 85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55" name="AutoShape 86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56" name="AutoShape 87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57" name="AutoShape 88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58" name="AutoShape 89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59" name="AutoShape 90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60" name="AutoShape 91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61" name="AutoShape 2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00025"/>
    <xdr:sp>
      <xdr:nvSpPr>
        <xdr:cNvPr id="62" name="AutoShape 13" descr="optnbtn"/>
        <xdr:cNvSpPr>
          <a:spLocks noChangeAspect="1"/>
        </xdr:cNvSpPr>
      </xdr:nvSpPr>
      <xdr:spPr>
        <a:xfrm>
          <a:off x="5581650" y="436245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00025"/>
    <xdr:sp>
      <xdr:nvSpPr>
        <xdr:cNvPr id="63" name="AutoShape 14" descr="optnbtn"/>
        <xdr:cNvSpPr>
          <a:spLocks noChangeAspect="1"/>
        </xdr:cNvSpPr>
      </xdr:nvSpPr>
      <xdr:spPr>
        <a:xfrm>
          <a:off x="5581650" y="436245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64" name="AutoShape 84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65" name="AutoShape 85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66" name="AutoShape 86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67" name="AutoShape 87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68" name="AutoShape 88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219075"/>
    <xdr:sp>
      <xdr:nvSpPr>
        <xdr:cNvPr id="69" name="AutoShape 89" descr="optnbtn"/>
        <xdr:cNvSpPr>
          <a:spLocks noChangeAspect="1"/>
        </xdr:cNvSpPr>
      </xdr:nvSpPr>
      <xdr:spPr>
        <a:xfrm>
          <a:off x="5581650" y="43624500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70" name="AutoShape 90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180</xdr:row>
      <xdr:rowOff>0</xdr:rowOff>
    </xdr:from>
    <xdr:ext cx="704850" cy="190500"/>
    <xdr:sp>
      <xdr:nvSpPr>
        <xdr:cNvPr id="71" name="AutoShape 91" descr="optnbtn"/>
        <xdr:cNvSpPr>
          <a:spLocks noChangeAspect="1"/>
        </xdr:cNvSpPr>
      </xdr:nvSpPr>
      <xdr:spPr>
        <a:xfrm>
          <a:off x="5581650" y="43624500"/>
          <a:ext cx="704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371475" cy="304800"/>
    <xdr:sp>
      <xdr:nvSpPr>
        <xdr:cNvPr id="72" name="AutoShape 3" descr="optnbtn"/>
        <xdr:cNvSpPr>
          <a:spLocks noChangeAspect="1"/>
        </xdr:cNvSpPr>
      </xdr:nvSpPr>
      <xdr:spPr>
        <a:xfrm>
          <a:off x="12163425" y="13239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371475" cy="304800"/>
    <xdr:sp>
      <xdr:nvSpPr>
        <xdr:cNvPr id="73" name="AutoShape 4" descr="optnbtn"/>
        <xdr:cNvSpPr>
          <a:spLocks noChangeAspect="1"/>
        </xdr:cNvSpPr>
      </xdr:nvSpPr>
      <xdr:spPr>
        <a:xfrm>
          <a:off x="12163425" y="13239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371475" cy="304800"/>
    <xdr:sp>
      <xdr:nvSpPr>
        <xdr:cNvPr id="74" name="AutoShape 5" descr="optnbtn"/>
        <xdr:cNvSpPr>
          <a:spLocks noChangeAspect="1"/>
        </xdr:cNvSpPr>
      </xdr:nvSpPr>
      <xdr:spPr>
        <a:xfrm>
          <a:off x="12163425" y="13239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723900" cy="304800"/>
    <xdr:sp>
      <xdr:nvSpPr>
        <xdr:cNvPr id="75" name="AutoShape 3" descr="optnbtn"/>
        <xdr:cNvSpPr>
          <a:spLocks noChangeAspect="1"/>
        </xdr:cNvSpPr>
      </xdr:nvSpPr>
      <xdr:spPr>
        <a:xfrm>
          <a:off x="12163425" y="92487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723900" cy="304800"/>
    <xdr:sp>
      <xdr:nvSpPr>
        <xdr:cNvPr id="76" name="AutoShape 4" descr="optnbtn"/>
        <xdr:cNvSpPr>
          <a:spLocks noChangeAspect="1"/>
        </xdr:cNvSpPr>
      </xdr:nvSpPr>
      <xdr:spPr>
        <a:xfrm>
          <a:off x="12163425" y="92487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723900" cy="304800"/>
    <xdr:sp>
      <xdr:nvSpPr>
        <xdr:cNvPr id="77" name="AutoShape 5" descr="optnbtn"/>
        <xdr:cNvSpPr>
          <a:spLocks noChangeAspect="1"/>
        </xdr:cNvSpPr>
      </xdr:nvSpPr>
      <xdr:spPr>
        <a:xfrm>
          <a:off x="12163425" y="92487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723900" cy="304800"/>
    <xdr:sp>
      <xdr:nvSpPr>
        <xdr:cNvPr id="78" name="AutoShape 3" descr="optnbtn"/>
        <xdr:cNvSpPr>
          <a:spLocks noChangeAspect="1"/>
        </xdr:cNvSpPr>
      </xdr:nvSpPr>
      <xdr:spPr>
        <a:xfrm>
          <a:off x="12163425" y="92487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723900" cy="304800"/>
    <xdr:sp>
      <xdr:nvSpPr>
        <xdr:cNvPr id="79" name="AutoShape 4" descr="optnbtn"/>
        <xdr:cNvSpPr>
          <a:spLocks noChangeAspect="1"/>
        </xdr:cNvSpPr>
      </xdr:nvSpPr>
      <xdr:spPr>
        <a:xfrm>
          <a:off x="12163425" y="92487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76</xdr:col>
      <xdr:colOff>685800</xdr:colOff>
      <xdr:row>40</xdr:row>
      <xdr:rowOff>104775</xdr:rowOff>
    </xdr:from>
    <xdr:ext cx="361950" cy="304800"/>
    <xdr:sp>
      <xdr:nvSpPr>
        <xdr:cNvPr id="80" name="AutoShape 3" descr="optnbtn"/>
        <xdr:cNvSpPr>
          <a:spLocks noChangeAspect="1"/>
        </xdr:cNvSpPr>
      </xdr:nvSpPr>
      <xdr:spPr>
        <a:xfrm>
          <a:off x="15678150" y="83820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81" name="AutoShape 3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82" name="AutoShape 4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83" name="AutoShape 5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84" name="AutoShape 3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85" name="AutoShape 4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723900" cy="304800"/>
    <xdr:sp>
      <xdr:nvSpPr>
        <xdr:cNvPr id="86" name="AutoShape 5" descr="optnbtn"/>
        <xdr:cNvSpPr>
          <a:spLocks noChangeAspect="1"/>
        </xdr:cNvSpPr>
      </xdr:nvSpPr>
      <xdr:spPr>
        <a:xfrm>
          <a:off x="12163425" y="1323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371475" cy="304800"/>
    <xdr:sp>
      <xdr:nvSpPr>
        <xdr:cNvPr id="87" name="AutoShape 3" descr="optnbtn"/>
        <xdr:cNvSpPr>
          <a:spLocks noChangeAspect="1"/>
        </xdr:cNvSpPr>
      </xdr:nvSpPr>
      <xdr:spPr>
        <a:xfrm>
          <a:off x="12163425" y="13239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371475" cy="304800"/>
    <xdr:sp>
      <xdr:nvSpPr>
        <xdr:cNvPr id="88" name="AutoShape 4" descr="optnbtn"/>
        <xdr:cNvSpPr>
          <a:spLocks noChangeAspect="1"/>
        </xdr:cNvSpPr>
      </xdr:nvSpPr>
      <xdr:spPr>
        <a:xfrm>
          <a:off x="12163425" y="13239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17</xdr:row>
      <xdr:rowOff>0</xdr:rowOff>
    </xdr:from>
    <xdr:ext cx="371475" cy="304800"/>
    <xdr:sp>
      <xdr:nvSpPr>
        <xdr:cNvPr id="89" name="AutoShape 5" descr="optnbtn"/>
        <xdr:cNvSpPr>
          <a:spLocks noChangeAspect="1"/>
        </xdr:cNvSpPr>
      </xdr:nvSpPr>
      <xdr:spPr>
        <a:xfrm>
          <a:off x="12163425" y="132397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90" name="AutoShape 3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91" name="AutoShape 4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92" name="AutoShape 5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93" name="AutoShape 3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94" name="AutoShape 4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95" name="AutoShape 5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371475" cy="304800"/>
    <xdr:sp>
      <xdr:nvSpPr>
        <xdr:cNvPr id="96" name="AutoShape 3" descr="optnbtn"/>
        <xdr:cNvSpPr>
          <a:spLocks noChangeAspect="1"/>
        </xdr:cNvSpPr>
      </xdr:nvSpPr>
      <xdr:spPr>
        <a:xfrm>
          <a:off x="12163425" y="165830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371475" cy="304800"/>
    <xdr:sp>
      <xdr:nvSpPr>
        <xdr:cNvPr id="97" name="AutoShape 4" descr="optnbtn"/>
        <xdr:cNvSpPr>
          <a:spLocks noChangeAspect="1"/>
        </xdr:cNvSpPr>
      </xdr:nvSpPr>
      <xdr:spPr>
        <a:xfrm>
          <a:off x="12163425" y="165830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371475" cy="304800"/>
    <xdr:sp>
      <xdr:nvSpPr>
        <xdr:cNvPr id="98" name="AutoShape 5" descr="optnbtn"/>
        <xdr:cNvSpPr>
          <a:spLocks noChangeAspect="1"/>
        </xdr:cNvSpPr>
      </xdr:nvSpPr>
      <xdr:spPr>
        <a:xfrm>
          <a:off x="12163425" y="165830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99" name="AutoShape 3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00" name="AutoShape 4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01" name="AutoShape 5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02" name="AutoShape 3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03" name="AutoShape 4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04" name="AutoShape 5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371475" cy="304800"/>
    <xdr:sp>
      <xdr:nvSpPr>
        <xdr:cNvPr id="105" name="AutoShape 3" descr="optnbtn"/>
        <xdr:cNvSpPr>
          <a:spLocks noChangeAspect="1"/>
        </xdr:cNvSpPr>
      </xdr:nvSpPr>
      <xdr:spPr>
        <a:xfrm>
          <a:off x="12163425" y="165830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371475" cy="304800"/>
    <xdr:sp>
      <xdr:nvSpPr>
        <xdr:cNvPr id="106" name="AutoShape 4" descr="optnbtn"/>
        <xdr:cNvSpPr>
          <a:spLocks noChangeAspect="1"/>
        </xdr:cNvSpPr>
      </xdr:nvSpPr>
      <xdr:spPr>
        <a:xfrm>
          <a:off x="12163425" y="165830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371475" cy="304800"/>
    <xdr:sp>
      <xdr:nvSpPr>
        <xdr:cNvPr id="107" name="AutoShape 5" descr="optnbtn"/>
        <xdr:cNvSpPr>
          <a:spLocks noChangeAspect="1"/>
        </xdr:cNvSpPr>
      </xdr:nvSpPr>
      <xdr:spPr>
        <a:xfrm>
          <a:off x="12163425" y="165830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08" name="AutoShape 3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09" name="AutoShape 4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10" name="AutoShape 5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11" name="AutoShape 3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12" name="AutoShape 4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723900" cy="304800"/>
    <xdr:sp>
      <xdr:nvSpPr>
        <xdr:cNvPr id="113" name="AutoShape 5" descr="optnbtn"/>
        <xdr:cNvSpPr>
          <a:spLocks noChangeAspect="1"/>
        </xdr:cNvSpPr>
      </xdr:nvSpPr>
      <xdr:spPr>
        <a:xfrm>
          <a:off x="12163425" y="165830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69</xdr:row>
      <xdr:rowOff>0</xdr:rowOff>
    </xdr:from>
    <xdr:ext cx="371475" cy="304800"/>
    <xdr:sp>
      <xdr:nvSpPr>
        <xdr:cNvPr id="114" name="AutoShape 3" descr="optnbtn"/>
        <xdr:cNvSpPr>
          <a:spLocks noChangeAspect="1"/>
        </xdr:cNvSpPr>
      </xdr:nvSpPr>
      <xdr:spPr>
        <a:xfrm>
          <a:off x="12163425" y="165830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81</xdr:col>
      <xdr:colOff>19050</xdr:colOff>
      <xdr:row>73</xdr:row>
      <xdr:rowOff>0</xdr:rowOff>
    </xdr:from>
    <xdr:ext cx="361950" cy="304800"/>
    <xdr:sp>
      <xdr:nvSpPr>
        <xdr:cNvPr id="115" name="AutoShape 4" descr="optnbtn"/>
        <xdr:cNvSpPr>
          <a:spLocks noChangeAspect="1"/>
        </xdr:cNvSpPr>
      </xdr:nvSpPr>
      <xdr:spPr>
        <a:xfrm>
          <a:off x="18488025" y="1749742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85725</xdr:colOff>
      <xdr:row>94</xdr:row>
      <xdr:rowOff>0</xdr:rowOff>
    </xdr:from>
    <xdr:ext cx="361950" cy="1095375"/>
    <xdr:sp>
      <xdr:nvSpPr>
        <xdr:cNvPr id="116" name="AutoShape 5" descr="optnbtn"/>
        <xdr:cNvSpPr>
          <a:spLocks noChangeAspect="1"/>
        </xdr:cNvSpPr>
      </xdr:nvSpPr>
      <xdr:spPr>
        <a:xfrm>
          <a:off x="17859375" y="25298400"/>
          <a:ext cx="3619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57150</xdr:colOff>
      <xdr:row>87</xdr:row>
      <xdr:rowOff>142875</xdr:rowOff>
    </xdr:from>
    <xdr:ext cx="723900" cy="304800"/>
    <xdr:sp>
      <xdr:nvSpPr>
        <xdr:cNvPr id="117" name="AutoShape 3" descr="optnbtn"/>
        <xdr:cNvSpPr>
          <a:spLocks noChangeAspect="1"/>
        </xdr:cNvSpPr>
      </xdr:nvSpPr>
      <xdr:spPr>
        <a:xfrm>
          <a:off x="19221450" y="214217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84</xdr:col>
      <xdr:colOff>161925</xdr:colOff>
      <xdr:row>80</xdr:row>
      <xdr:rowOff>266700</xdr:rowOff>
    </xdr:from>
    <xdr:ext cx="733425" cy="304800"/>
    <xdr:sp>
      <xdr:nvSpPr>
        <xdr:cNvPr id="118" name="AutoShape 4" descr="optnbtn"/>
        <xdr:cNvSpPr>
          <a:spLocks noChangeAspect="1"/>
        </xdr:cNvSpPr>
      </xdr:nvSpPr>
      <xdr:spPr>
        <a:xfrm>
          <a:off x="20716875" y="19573875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276225</xdr:colOff>
      <xdr:row>80</xdr:row>
      <xdr:rowOff>142875</xdr:rowOff>
    </xdr:from>
    <xdr:ext cx="723900" cy="304800"/>
    <xdr:sp>
      <xdr:nvSpPr>
        <xdr:cNvPr id="119" name="AutoShape 5" descr="optnbtn"/>
        <xdr:cNvSpPr>
          <a:spLocks noChangeAspect="1"/>
        </xdr:cNvSpPr>
      </xdr:nvSpPr>
      <xdr:spPr>
        <a:xfrm>
          <a:off x="18049875" y="1945005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82</xdr:col>
      <xdr:colOff>276225</xdr:colOff>
      <xdr:row>78</xdr:row>
      <xdr:rowOff>257175</xdr:rowOff>
    </xdr:from>
    <xdr:ext cx="723900" cy="304800"/>
    <xdr:sp>
      <xdr:nvSpPr>
        <xdr:cNvPr id="120" name="AutoShape 3" descr="optnbtn"/>
        <xdr:cNvSpPr>
          <a:spLocks noChangeAspect="1"/>
        </xdr:cNvSpPr>
      </xdr:nvSpPr>
      <xdr:spPr>
        <a:xfrm>
          <a:off x="19440525" y="1899285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35</xdr:col>
      <xdr:colOff>28575</xdr:colOff>
      <xdr:row>98</xdr:row>
      <xdr:rowOff>95250</xdr:rowOff>
    </xdr:from>
    <xdr:ext cx="714375" cy="304800"/>
    <xdr:sp>
      <xdr:nvSpPr>
        <xdr:cNvPr id="121" name="AutoShape 4" descr="optnbtn"/>
        <xdr:cNvSpPr>
          <a:spLocks noChangeAspect="1"/>
        </xdr:cNvSpPr>
      </xdr:nvSpPr>
      <xdr:spPr>
        <a:xfrm>
          <a:off x="13144500" y="27879675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104775</xdr:colOff>
      <xdr:row>95</xdr:row>
      <xdr:rowOff>95250</xdr:rowOff>
    </xdr:from>
    <xdr:ext cx="714375" cy="1495425"/>
    <xdr:sp>
      <xdr:nvSpPr>
        <xdr:cNvPr id="122" name="AutoShape 5" descr="optnbtn"/>
        <xdr:cNvSpPr>
          <a:spLocks noChangeAspect="1"/>
        </xdr:cNvSpPr>
      </xdr:nvSpPr>
      <xdr:spPr>
        <a:xfrm>
          <a:off x="13611225" y="25393650"/>
          <a:ext cx="7143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542925</xdr:colOff>
      <xdr:row>94</xdr:row>
      <xdr:rowOff>0</xdr:rowOff>
    </xdr:from>
    <xdr:ext cx="361950" cy="571500"/>
    <xdr:sp>
      <xdr:nvSpPr>
        <xdr:cNvPr id="123" name="AutoShape 3" descr="optnbtn"/>
        <xdr:cNvSpPr>
          <a:spLocks noChangeAspect="1"/>
        </xdr:cNvSpPr>
      </xdr:nvSpPr>
      <xdr:spPr>
        <a:xfrm>
          <a:off x="14373225" y="25298400"/>
          <a:ext cx="3619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600075</xdr:colOff>
      <xdr:row>93</xdr:row>
      <xdr:rowOff>123825</xdr:rowOff>
    </xdr:from>
    <xdr:ext cx="361950" cy="952500"/>
    <xdr:sp>
      <xdr:nvSpPr>
        <xdr:cNvPr id="124" name="AutoShape 4" descr="optnbtn"/>
        <xdr:cNvSpPr>
          <a:spLocks noChangeAspect="1"/>
        </xdr:cNvSpPr>
      </xdr:nvSpPr>
      <xdr:spPr>
        <a:xfrm>
          <a:off x="14430375" y="23469600"/>
          <a:ext cx="361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190500</xdr:colOff>
      <xdr:row>97</xdr:row>
      <xdr:rowOff>142875</xdr:rowOff>
    </xdr:from>
    <xdr:ext cx="361950" cy="304800"/>
    <xdr:sp>
      <xdr:nvSpPr>
        <xdr:cNvPr id="125" name="AutoShape 5" descr="optnbtn"/>
        <xdr:cNvSpPr>
          <a:spLocks noChangeAspect="1"/>
        </xdr:cNvSpPr>
      </xdr:nvSpPr>
      <xdr:spPr>
        <a:xfrm>
          <a:off x="13696950" y="27251025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37</xdr:col>
      <xdr:colOff>57150</xdr:colOff>
      <xdr:row>93</xdr:row>
      <xdr:rowOff>171450</xdr:rowOff>
    </xdr:from>
    <xdr:ext cx="714375" cy="952500"/>
    <xdr:sp>
      <xdr:nvSpPr>
        <xdr:cNvPr id="126" name="AutoShape 3" descr="optnbtn"/>
        <xdr:cNvSpPr>
          <a:spLocks noChangeAspect="1"/>
        </xdr:cNvSpPr>
      </xdr:nvSpPr>
      <xdr:spPr>
        <a:xfrm>
          <a:off x="13563600" y="23517225"/>
          <a:ext cx="7143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38</xdr:col>
      <xdr:colOff>180975</xdr:colOff>
      <xdr:row>95</xdr:row>
      <xdr:rowOff>1409700</xdr:rowOff>
    </xdr:from>
    <xdr:ext cx="723900" cy="295275"/>
    <xdr:sp>
      <xdr:nvSpPr>
        <xdr:cNvPr id="127" name="AutoShape 4" descr="optnbtn"/>
        <xdr:cNvSpPr>
          <a:spLocks noChangeAspect="1"/>
        </xdr:cNvSpPr>
      </xdr:nvSpPr>
      <xdr:spPr>
        <a:xfrm>
          <a:off x="14011275" y="26708100"/>
          <a:ext cx="723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80</xdr:col>
      <xdr:colOff>276225</xdr:colOff>
      <xdr:row>96</xdr:row>
      <xdr:rowOff>0</xdr:rowOff>
    </xdr:from>
    <xdr:ext cx="723900" cy="952500"/>
    <xdr:sp>
      <xdr:nvSpPr>
        <xdr:cNvPr id="128" name="AutoShape 5" descr="optnbtn"/>
        <xdr:cNvSpPr>
          <a:spLocks noChangeAspect="1"/>
        </xdr:cNvSpPr>
      </xdr:nvSpPr>
      <xdr:spPr>
        <a:xfrm>
          <a:off x="18049875" y="27108150"/>
          <a:ext cx="7239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78</xdr:col>
      <xdr:colOff>628650</xdr:colOff>
      <xdr:row>76</xdr:row>
      <xdr:rowOff>142875</xdr:rowOff>
    </xdr:from>
    <xdr:ext cx="733425" cy="304800"/>
    <xdr:sp>
      <xdr:nvSpPr>
        <xdr:cNvPr id="129" name="AutoShape 3" descr="optnbtn"/>
        <xdr:cNvSpPr>
          <a:spLocks noChangeAspect="1"/>
        </xdr:cNvSpPr>
      </xdr:nvSpPr>
      <xdr:spPr>
        <a:xfrm>
          <a:off x="17011650" y="18268950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78</xdr:col>
      <xdr:colOff>361950</xdr:colOff>
      <xdr:row>66</xdr:row>
      <xdr:rowOff>142875</xdr:rowOff>
    </xdr:from>
    <xdr:ext cx="723900" cy="304800"/>
    <xdr:sp>
      <xdr:nvSpPr>
        <xdr:cNvPr id="130" name="AutoShape 4" descr="optnbtn"/>
        <xdr:cNvSpPr>
          <a:spLocks noChangeAspect="1"/>
        </xdr:cNvSpPr>
      </xdr:nvSpPr>
      <xdr:spPr>
        <a:xfrm>
          <a:off x="16744950" y="15801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79</xdr:col>
      <xdr:colOff>142875</xdr:colOff>
      <xdr:row>72</xdr:row>
      <xdr:rowOff>171450</xdr:rowOff>
    </xdr:from>
    <xdr:ext cx="723900" cy="314325"/>
    <xdr:sp>
      <xdr:nvSpPr>
        <xdr:cNvPr id="131" name="AutoShape 5" descr="optnbtn"/>
        <xdr:cNvSpPr>
          <a:spLocks noChangeAspect="1"/>
        </xdr:cNvSpPr>
      </xdr:nvSpPr>
      <xdr:spPr>
        <a:xfrm>
          <a:off x="17221200" y="174402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77</xdr:col>
      <xdr:colOff>571500</xdr:colOff>
      <xdr:row>75</xdr:row>
      <xdr:rowOff>95250</xdr:rowOff>
    </xdr:from>
    <xdr:ext cx="371475" cy="304800"/>
    <xdr:sp>
      <xdr:nvSpPr>
        <xdr:cNvPr id="132" name="AutoShape 3" descr="optnbtn"/>
        <xdr:cNvSpPr>
          <a:spLocks noChangeAspect="1"/>
        </xdr:cNvSpPr>
      </xdr:nvSpPr>
      <xdr:spPr>
        <a:xfrm>
          <a:off x="16259175" y="17992725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79</xdr:col>
      <xdr:colOff>76200</xdr:colOff>
      <xdr:row>72</xdr:row>
      <xdr:rowOff>28575</xdr:rowOff>
    </xdr:from>
    <xdr:ext cx="361950" cy="304800"/>
    <xdr:sp>
      <xdr:nvSpPr>
        <xdr:cNvPr id="133" name="AutoShape 4" descr="optnbtn"/>
        <xdr:cNvSpPr>
          <a:spLocks noChangeAspect="1"/>
        </xdr:cNvSpPr>
      </xdr:nvSpPr>
      <xdr:spPr>
        <a:xfrm>
          <a:off x="17154525" y="172974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78</xdr:col>
      <xdr:colOff>85725</xdr:colOff>
      <xdr:row>69</xdr:row>
      <xdr:rowOff>66675</xdr:rowOff>
    </xdr:from>
    <xdr:ext cx="361950" cy="304800"/>
    <xdr:sp>
      <xdr:nvSpPr>
        <xdr:cNvPr id="134" name="AutoShape 5" descr="optnbtn"/>
        <xdr:cNvSpPr>
          <a:spLocks noChangeAspect="1"/>
        </xdr:cNvSpPr>
      </xdr:nvSpPr>
      <xdr:spPr>
        <a:xfrm>
          <a:off x="16468725" y="16649700"/>
          <a:ext cx="361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67</xdr:col>
      <xdr:colOff>666750</xdr:colOff>
      <xdr:row>18</xdr:row>
      <xdr:rowOff>247650</xdr:rowOff>
    </xdr:from>
    <xdr:ext cx="342900" cy="304800"/>
    <xdr:sp>
      <xdr:nvSpPr>
        <xdr:cNvPr id="1" name="AutoShape 3" descr="optnbtn"/>
        <xdr:cNvSpPr>
          <a:spLocks noChangeAspect="1"/>
        </xdr:cNvSpPr>
      </xdr:nvSpPr>
      <xdr:spPr>
        <a:xfrm>
          <a:off x="20164425" y="2447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67</xdr:col>
      <xdr:colOff>352425</xdr:colOff>
      <xdr:row>15</xdr:row>
      <xdr:rowOff>47625</xdr:rowOff>
    </xdr:from>
    <xdr:ext cx="352425" cy="304800"/>
    <xdr:sp>
      <xdr:nvSpPr>
        <xdr:cNvPr id="2" name="AutoShape 4" descr="optnbtn"/>
        <xdr:cNvSpPr>
          <a:spLocks noChangeAspect="1"/>
        </xdr:cNvSpPr>
      </xdr:nvSpPr>
      <xdr:spPr>
        <a:xfrm>
          <a:off x="19850100" y="14763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67</xdr:col>
      <xdr:colOff>523875</xdr:colOff>
      <xdr:row>14</xdr:row>
      <xdr:rowOff>219075</xdr:rowOff>
    </xdr:from>
    <xdr:ext cx="352425" cy="304800"/>
    <xdr:sp>
      <xdr:nvSpPr>
        <xdr:cNvPr id="3" name="AutoShape 5" descr="optnbtn"/>
        <xdr:cNvSpPr>
          <a:spLocks noChangeAspect="1"/>
        </xdr:cNvSpPr>
      </xdr:nvSpPr>
      <xdr:spPr>
        <a:xfrm>
          <a:off x="20021550" y="12668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0</xdr:rowOff>
    </xdr:from>
    <xdr:ext cx="352425" cy="323850"/>
    <xdr:sp>
      <xdr:nvSpPr>
        <xdr:cNvPr id="4" name="AutoShape 7" descr="optnbtn"/>
        <xdr:cNvSpPr>
          <a:spLocks noChangeAspect="1"/>
        </xdr:cNvSpPr>
      </xdr:nvSpPr>
      <xdr:spPr>
        <a:xfrm>
          <a:off x="5915025" y="2543175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75</xdr:row>
      <xdr:rowOff>0</xdr:rowOff>
    </xdr:from>
    <xdr:ext cx="361950" cy="323850"/>
    <xdr:sp>
      <xdr:nvSpPr>
        <xdr:cNvPr id="5" name="AutoShape 9" descr="optnbtn"/>
        <xdr:cNvSpPr>
          <a:spLocks noChangeAspect="1"/>
        </xdr:cNvSpPr>
      </xdr:nvSpPr>
      <xdr:spPr>
        <a:xfrm>
          <a:off x="12496800" y="254317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75</xdr:row>
      <xdr:rowOff>0</xdr:rowOff>
    </xdr:from>
    <xdr:ext cx="361950" cy="323850"/>
    <xdr:sp>
      <xdr:nvSpPr>
        <xdr:cNvPr id="6" name="AutoShape 10" descr="optnbtn"/>
        <xdr:cNvSpPr>
          <a:spLocks noChangeAspect="1"/>
        </xdr:cNvSpPr>
      </xdr:nvSpPr>
      <xdr:spPr>
        <a:xfrm>
          <a:off x="12496800" y="254317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75</xdr:row>
      <xdr:rowOff>0</xdr:rowOff>
    </xdr:from>
    <xdr:ext cx="361950" cy="323850"/>
    <xdr:sp>
      <xdr:nvSpPr>
        <xdr:cNvPr id="7" name="AutoShape 11" descr="optnbtn"/>
        <xdr:cNvSpPr>
          <a:spLocks noChangeAspect="1"/>
        </xdr:cNvSpPr>
      </xdr:nvSpPr>
      <xdr:spPr>
        <a:xfrm>
          <a:off x="12496800" y="254317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75</xdr:row>
      <xdr:rowOff>0</xdr:rowOff>
    </xdr:from>
    <xdr:ext cx="361950" cy="323850"/>
    <xdr:sp>
      <xdr:nvSpPr>
        <xdr:cNvPr id="8" name="AutoShape 12" descr="optnbtn"/>
        <xdr:cNvSpPr>
          <a:spLocks noChangeAspect="1"/>
        </xdr:cNvSpPr>
      </xdr:nvSpPr>
      <xdr:spPr>
        <a:xfrm>
          <a:off x="12496800" y="254317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14325"/>
    <xdr:sp>
      <xdr:nvSpPr>
        <xdr:cNvPr id="9" name="AutoShape 13" descr="optnbtn"/>
        <xdr:cNvSpPr>
          <a:spLocks noChangeAspect="1"/>
        </xdr:cNvSpPr>
      </xdr:nvSpPr>
      <xdr:spPr>
        <a:xfrm>
          <a:off x="5915025" y="48729900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14325"/>
    <xdr:sp>
      <xdr:nvSpPr>
        <xdr:cNvPr id="10" name="AutoShape 14" descr="optnbtn"/>
        <xdr:cNvSpPr>
          <a:spLocks noChangeAspect="1"/>
        </xdr:cNvSpPr>
      </xdr:nvSpPr>
      <xdr:spPr>
        <a:xfrm>
          <a:off x="5915025" y="48729900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361950" cy="314325"/>
    <xdr:sp>
      <xdr:nvSpPr>
        <xdr:cNvPr id="11" name="AutoShape 15" descr="optnbtn"/>
        <xdr:cNvSpPr>
          <a:spLocks noChangeAspect="1"/>
        </xdr:cNvSpPr>
      </xdr:nvSpPr>
      <xdr:spPr>
        <a:xfrm>
          <a:off x="12496800" y="48729900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361950" cy="314325"/>
    <xdr:sp>
      <xdr:nvSpPr>
        <xdr:cNvPr id="12" name="AutoShape 16" descr="optnbtn"/>
        <xdr:cNvSpPr>
          <a:spLocks noChangeAspect="1"/>
        </xdr:cNvSpPr>
      </xdr:nvSpPr>
      <xdr:spPr>
        <a:xfrm>
          <a:off x="12496800" y="48729900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361950" cy="314325"/>
    <xdr:sp>
      <xdr:nvSpPr>
        <xdr:cNvPr id="13" name="AutoShape 17" descr="optnbtn"/>
        <xdr:cNvSpPr>
          <a:spLocks noChangeAspect="1"/>
        </xdr:cNvSpPr>
      </xdr:nvSpPr>
      <xdr:spPr>
        <a:xfrm>
          <a:off x="12496800" y="48729900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361950" cy="314325"/>
    <xdr:sp>
      <xdr:nvSpPr>
        <xdr:cNvPr id="14" name="AutoShape 18" descr="optnbtn"/>
        <xdr:cNvSpPr>
          <a:spLocks noChangeAspect="1"/>
        </xdr:cNvSpPr>
      </xdr:nvSpPr>
      <xdr:spPr>
        <a:xfrm>
          <a:off x="12496800" y="48729900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67</xdr:col>
      <xdr:colOff>457200</xdr:colOff>
      <xdr:row>196</xdr:row>
      <xdr:rowOff>0</xdr:rowOff>
    </xdr:from>
    <xdr:ext cx="361950" cy="285750"/>
    <xdr:sp>
      <xdr:nvSpPr>
        <xdr:cNvPr id="15" name="AutoShape 19" descr="optnbtn"/>
        <xdr:cNvSpPr>
          <a:spLocks noChangeAspect="1"/>
        </xdr:cNvSpPr>
      </xdr:nvSpPr>
      <xdr:spPr>
        <a:xfrm>
          <a:off x="19954875" y="7087552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194</xdr:row>
      <xdr:rowOff>0</xdr:rowOff>
    </xdr:from>
    <xdr:ext cx="361950" cy="285750"/>
    <xdr:sp>
      <xdr:nvSpPr>
        <xdr:cNvPr id="16" name="AutoShape 20" descr="optnbtn"/>
        <xdr:cNvSpPr>
          <a:spLocks noChangeAspect="1"/>
        </xdr:cNvSpPr>
      </xdr:nvSpPr>
      <xdr:spPr>
        <a:xfrm>
          <a:off x="12496800" y="7087552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194</xdr:row>
      <xdr:rowOff>0</xdr:rowOff>
    </xdr:from>
    <xdr:ext cx="361950" cy="285750"/>
    <xdr:sp>
      <xdr:nvSpPr>
        <xdr:cNvPr id="17" name="AutoShape 21" descr="optnbtn"/>
        <xdr:cNvSpPr>
          <a:spLocks noChangeAspect="1"/>
        </xdr:cNvSpPr>
      </xdr:nvSpPr>
      <xdr:spPr>
        <a:xfrm>
          <a:off x="12496800" y="7087552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194</xdr:row>
      <xdr:rowOff>0</xdr:rowOff>
    </xdr:from>
    <xdr:ext cx="361950" cy="285750"/>
    <xdr:sp>
      <xdr:nvSpPr>
        <xdr:cNvPr id="18" name="AutoShape 22" descr="optnbtn"/>
        <xdr:cNvSpPr>
          <a:spLocks noChangeAspect="1"/>
        </xdr:cNvSpPr>
      </xdr:nvSpPr>
      <xdr:spPr>
        <a:xfrm>
          <a:off x="12496800" y="7087552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194</xdr:row>
      <xdr:rowOff>0</xdr:rowOff>
    </xdr:from>
    <xdr:ext cx="361950" cy="285750"/>
    <xdr:sp>
      <xdr:nvSpPr>
        <xdr:cNvPr id="19" name="AutoShape 23" descr="optnbtn"/>
        <xdr:cNvSpPr>
          <a:spLocks noChangeAspect="1"/>
        </xdr:cNvSpPr>
      </xdr:nvSpPr>
      <xdr:spPr>
        <a:xfrm>
          <a:off x="12496800" y="7087552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67</xdr:col>
      <xdr:colOff>352425</xdr:colOff>
      <xdr:row>72</xdr:row>
      <xdr:rowOff>142875</xdr:rowOff>
    </xdr:from>
    <xdr:ext cx="361950" cy="295275"/>
    <xdr:sp>
      <xdr:nvSpPr>
        <xdr:cNvPr id="20" name="AutoShape 82" descr="optnbtn"/>
        <xdr:cNvSpPr>
          <a:spLocks noChangeAspect="1"/>
        </xdr:cNvSpPr>
      </xdr:nvSpPr>
      <xdr:spPr>
        <a:xfrm>
          <a:off x="19850100" y="24022050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33375"/>
    <xdr:sp>
      <xdr:nvSpPr>
        <xdr:cNvPr id="21" name="AutoShape 84" descr="optnbtn"/>
        <xdr:cNvSpPr>
          <a:spLocks noChangeAspect="1"/>
        </xdr:cNvSpPr>
      </xdr:nvSpPr>
      <xdr:spPr>
        <a:xfrm>
          <a:off x="5915025" y="48729900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33375"/>
    <xdr:sp>
      <xdr:nvSpPr>
        <xdr:cNvPr id="22" name="AutoShape 85" descr="optnbtn"/>
        <xdr:cNvSpPr>
          <a:spLocks noChangeAspect="1"/>
        </xdr:cNvSpPr>
      </xdr:nvSpPr>
      <xdr:spPr>
        <a:xfrm>
          <a:off x="5915025" y="48729900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04800"/>
    <xdr:sp>
      <xdr:nvSpPr>
        <xdr:cNvPr id="23" name="AutoShape 86" descr="optnbtn"/>
        <xdr:cNvSpPr>
          <a:spLocks noChangeAspect="1"/>
        </xdr:cNvSpPr>
      </xdr:nvSpPr>
      <xdr:spPr>
        <a:xfrm>
          <a:off x="5915025" y="487299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04800"/>
    <xdr:sp>
      <xdr:nvSpPr>
        <xdr:cNvPr id="24" name="AutoShape 87" descr="optnbtn"/>
        <xdr:cNvSpPr>
          <a:spLocks noChangeAspect="1"/>
        </xdr:cNvSpPr>
      </xdr:nvSpPr>
      <xdr:spPr>
        <a:xfrm>
          <a:off x="5915025" y="487299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33375"/>
    <xdr:sp>
      <xdr:nvSpPr>
        <xdr:cNvPr id="25" name="AutoShape 88" descr="optnbtn"/>
        <xdr:cNvSpPr>
          <a:spLocks noChangeAspect="1"/>
        </xdr:cNvSpPr>
      </xdr:nvSpPr>
      <xdr:spPr>
        <a:xfrm>
          <a:off x="5915025" y="48729900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33375"/>
    <xdr:sp>
      <xdr:nvSpPr>
        <xdr:cNvPr id="26" name="AutoShape 89" descr="optnbtn"/>
        <xdr:cNvSpPr>
          <a:spLocks noChangeAspect="1"/>
        </xdr:cNvSpPr>
      </xdr:nvSpPr>
      <xdr:spPr>
        <a:xfrm>
          <a:off x="5915025" y="48729900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04800"/>
    <xdr:sp>
      <xdr:nvSpPr>
        <xdr:cNvPr id="27" name="AutoShape 90" descr="optnbtn"/>
        <xdr:cNvSpPr>
          <a:spLocks noChangeAspect="1"/>
        </xdr:cNvSpPr>
      </xdr:nvSpPr>
      <xdr:spPr>
        <a:xfrm>
          <a:off x="5915025" y="487299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134</xdr:row>
      <xdr:rowOff>0</xdr:rowOff>
    </xdr:from>
    <xdr:ext cx="352425" cy="304800"/>
    <xdr:sp>
      <xdr:nvSpPr>
        <xdr:cNvPr id="28" name="AutoShape 91" descr="optnbtn"/>
        <xdr:cNvSpPr>
          <a:spLocks noChangeAspect="1"/>
        </xdr:cNvSpPr>
      </xdr:nvSpPr>
      <xdr:spPr>
        <a:xfrm>
          <a:off x="5915025" y="487299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14325"/>
    <xdr:sp>
      <xdr:nvSpPr>
        <xdr:cNvPr id="29" name="AutoShape 93" descr="optnbtn"/>
        <xdr:cNvSpPr>
          <a:spLocks noChangeAspect="1"/>
        </xdr:cNvSpPr>
      </xdr:nvSpPr>
      <xdr:spPr>
        <a:xfrm>
          <a:off x="5915025" y="708755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14325"/>
    <xdr:sp>
      <xdr:nvSpPr>
        <xdr:cNvPr id="30" name="AutoShape 94" descr="optnbtn"/>
        <xdr:cNvSpPr>
          <a:spLocks noChangeAspect="1"/>
        </xdr:cNvSpPr>
      </xdr:nvSpPr>
      <xdr:spPr>
        <a:xfrm>
          <a:off x="5915025" y="708755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31" name="AutoShape 95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32" name="AutoShape 96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33" name="AutoShape 97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34" name="AutoShape 98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35" name="AutoShape 99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36" name="AutoShape 100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37" name="AutoShape 101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38" name="AutoShape 102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14325"/>
    <xdr:sp>
      <xdr:nvSpPr>
        <xdr:cNvPr id="39" name="AutoShape 103" descr="optnbtn"/>
        <xdr:cNvSpPr>
          <a:spLocks noChangeAspect="1"/>
        </xdr:cNvSpPr>
      </xdr:nvSpPr>
      <xdr:spPr>
        <a:xfrm>
          <a:off x="5915025" y="708755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14325"/>
    <xdr:sp>
      <xdr:nvSpPr>
        <xdr:cNvPr id="40" name="AutoShape 104" descr="optnbtn"/>
        <xdr:cNvSpPr>
          <a:spLocks noChangeAspect="1"/>
        </xdr:cNvSpPr>
      </xdr:nvSpPr>
      <xdr:spPr>
        <a:xfrm>
          <a:off x="5915025" y="708755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41" name="AutoShape 105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42" name="AutoShape 106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43" name="AutoShape 107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44" name="AutoShape 108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45" name="AutoShape 109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46" name="AutoShape 110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47" name="AutoShape 111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48" name="AutoShape 112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14325"/>
    <xdr:sp>
      <xdr:nvSpPr>
        <xdr:cNvPr id="49" name="AutoShape 13" descr="optnbtn"/>
        <xdr:cNvSpPr>
          <a:spLocks noChangeAspect="1"/>
        </xdr:cNvSpPr>
      </xdr:nvSpPr>
      <xdr:spPr>
        <a:xfrm>
          <a:off x="5915025" y="708755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14325"/>
    <xdr:sp>
      <xdr:nvSpPr>
        <xdr:cNvPr id="50" name="AutoShape 14" descr="optnbtn"/>
        <xdr:cNvSpPr>
          <a:spLocks noChangeAspect="1"/>
        </xdr:cNvSpPr>
      </xdr:nvSpPr>
      <xdr:spPr>
        <a:xfrm>
          <a:off x="5915025" y="708755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51" name="AutoShape 84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52" name="AutoShape 85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53" name="AutoShape 86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54" name="AutoShape 87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55" name="AutoShape 88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56" name="AutoShape 89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57" name="AutoShape 90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58" name="AutoShape 91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59" name="AutoShape 2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14325"/>
    <xdr:sp>
      <xdr:nvSpPr>
        <xdr:cNvPr id="60" name="AutoShape 13" descr="optnbtn"/>
        <xdr:cNvSpPr>
          <a:spLocks noChangeAspect="1"/>
        </xdr:cNvSpPr>
      </xdr:nvSpPr>
      <xdr:spPr>
        <a:xfrm>
          <a:off x="5915025" y="708755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14325"/>
    <xdr:sp>
      <xdr:nvSpPr>
        <xdr:cNvPr id="61" name="AutoShape 14" descr="optnbtn"/>
        <xdr:cNvSpPr>
          <a:spLocks noChangeAspect="1"/>
        </xdr:cNvSpPr>
      </xdr:nvSpPr>
      <xdr:spPr>
        <a:xfrm>
          <a:off x="5915025" y="708755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62" name="AutoShape 84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33375"/>
    <xdr:sp>
      <xdr:nvSpPr>
        <xdr:cNvPr id="63" name="AutoShape 85" descr="optnbtn"/>
        <xdr:cNvSpPr>
          <a:spLocks noChangeAspect="1"/>
        </xdr:cNvSpPr>
      </xdr:nvSpPr>
      <xdr:spPr>
        <a:xfrm>
          <a:off x="5915025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194</xdr:row>
      <xdr:rowOff>0</xdr:rowOff>
    </xdr:from>
    <xdr:ext cx="352425" cy="304800"/>
    <xdr:sp>
      <xdr:nvSpPr>
        <xdr:cNvPr id="64" name="AutoShape 86" descr="optnbtn"/>
        <xdr:cNvSpPr>
          <a:spLocks noChangeAspect="1"/>
        </xdr:cNvSpPr>
      </xdr:nvSpPr>
      <xdr:spPr>
        <a:xfrm>
          <a:off x="59150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31</xdr:col>
      <xdr:colOff>209550</xdr:colOff>
      <xdr:row>198</xdr:row>
      <xdr:rowOff>0</xdr:rowOff>
    </xdr:from>
    <xdr:ext cx="76200" cy="66675"/>
    <xdr:sp>
      <xdr:nvSpPr>
        <xdr:cNvPr id="65" name="AutoShape 87" descr="optnbtn"/>
        <xdr:cNvSpPr>
          <a:spLocks noChangeAspect="1"/>
        </xdr:cNvSpPr>
      </xdr:nvSpPr>
      <xdr:spPr>
        <a:xfrm flipH="1">
          <a:off x="12049125" y="708755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69</xdr:col>
      <xdr:colOff>542925</xdr:colOff>
      <xdr:row>191</xdr:row>
      <xdr:rowOff>285750</xdr:rowOff>
    </xdr:from>
    <xdr:ext cx="361950" cy="333375"/>
    <xdr:sp>
      <xdr:nvSpPr>
        <xdr:cNvPr id="66" name="AutoShape 88" descr="optnbtn"/>
        <xdr:cNvSpPr>
          <a:spLocks noChangeAspect="1"/>
        </xdr:cNvSpPr>
      </xdr:nvSpPr>
      <xdr:spPr>
        <a:xfrm>
          <a:off x="21412200" y="70732650"/>
          <a:ext cx="361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69</xdr:col>
      <xdr:colOff>104775</xdr:colOff>
      <xdr:row>196</xdr:row>
      <xdr:rowOff>0</xdr:rowOff>
    </xdr:from>
    <xdr:ext cx="352425" cy="333375"/>
    <xdr:sp>
      <xdr:nvSpPr>
        <xdr:cNvPr id="67" name="AutoShape 89" descr="optnbtn"/>
        <xdr:cNvSpPr>
          <a:spLocks noChangeAspect="1"/>
        </xdr:cNvSpPr>
      </xdr:nvSpPr>
      <xdr:spPr>
        <a:xfrm>
          <a:off x="20974050" y="70875525"/>
          <a:ext cx="352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69</xdr:col>
      <xdr:colOff>476250</xdr:colOff>
      <xdr:row>198</xdr:row>
      <xdr:rowOff>0</xdr:rowOff>
    </xdr:from>
    <xdr:ext cx="352425" cy="304800"/>
    <xdr:sp>
      <xdr:nvSpPr>
        <xdr:cNvPr id="68" name="AutoShape 90" descr="optnbtn"/>
        <xdr:cNvSpPr>
          <a:spLocks noChangeAspect="1"/>
        </xdr:cNvSpPr>
      </xdr:nvSpPr>
      <xdr:spPr>
        <a:xfrm>
          <a:off x="21345525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68</xdr:col>
      <xdr:colOff>428625</xdr:colOff>
      <xdr:row>199</xdr:row>
      <xdr:rowOff>0</xdr:rowOff>
    </xdr:from>
    <xdr:ext cx="352425" cy="304800"/>
    <xdr:sp>
      <xdr:nvSpPr>
        <xdr:cNvPr id="69" name="AutoShape 91" descr="optnbtn"/>
        <xdr:cNvSpPr>
          <a:spLocks noChangeAspect="1"/>
        </xdr:cNvSpPr>
      </xdr:nvSpPr>
      <xdr:spPr>
        <a:xfrm>
          <a:off x="20612100" y="708755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75</xdr:row>
      <xdr:rowOff>0</xdr:rowOff>
    </xdr:from>
    <xdr:ext cx="361950" cy="247650"/>
    <xdr:sp>
      <xdr:nvSpPr>
        <xdr:cNvPr id="70" name="AutoShape 3" descr="optnbtn"/>
        <xdr:cNvSpPr>
          <a:spLocks noChangeAspect="1"/>
        </xdr:cNvSpPr>
      </xdr:nvSpPr>
      <xdr:spPr>
        <a:xfrm>
          <a:off x="12496800" y="2543175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75</xdr:row>
      <xdr:rowOff>0</xdr:rowOff>
    </xdr:from>
    <xdr:ext cx="361950" cy="247650"/>
    <xdr:sp>
      <xdr:nvSpPr>
        <xdr:cNvPr id="71" name="AutoShape 4" descr="optnbtn"/>
        <xdr:cNvSpPr>
          <a:spLocks noChangeAspect="1"/>
        </xdr:cNvSpPr>
      </xdr:nvSpPr>
      <xdr:spPr>
        <a:xfrm>
          <a:off x="12496800" y="2543175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75</xdr:row>
      <xdr:rowOff>0</xdr:rowOff>
    </xdr:from>
    <xdr:ext cx="361950" cy="247650"/>
    <xdr:sp>
      <xdr:nvSpPr>
        <xdr:cNvPr id="72" name="AutoShape 5" descr="optnbtn"/>
        <xdr:cNvSpPr>
          <a:spLocks noChangeAspect="1"/>
        </xdr:cNvSpPr>
      </xdr:nvSpPr>
      <xdr:spPr>
        <a:xfrm>
          <a:off x="12496800" y="2543175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194</xdr:row>
      <xdr:rowOff>0</xdr:rowOff>
    </xdr:from>
    <xdr:ext cx="361950" cy="314325"/>
    <xdr:sp>
      <xdr:nvSpPr>
        <xdr:cNvPr id="73" name="AutoShape 3" descr="optnbtn"/>
        <xdr:cNvSpPr>
          <a:spLocks noChangeAspect="1"/>
        </xdr:cNvSpPr>
      </xdr:nvSpPr>
      <xdr:spPr>
        <a:xfrm>
          <a:off x="12496800" y="70875525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194</xdr:row>
      <xdr:rowOff>0</xdr:rowOff>
    </xdr:from>
    <xdr:ext cx="361950" cy="314325"/>
    <xdr:sp>
      <xdr:nvSpPr>
        <xdr:cNvPr id="74" name="AutoShape 4" descr="optnbtn"/>
        <xdr:cNvSpPr>
          <a:spLocks noChangeAspect="1"/>
        </xdr:cNvSpPr>
      </xdr:nvSpPr>
      <xdr:spPr>
        <a:xfrm>
          <a:off x="12496800" y="70875525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194</xdr:row>
      <xdr:rowOff>0</xdr:rowOff>
    </xdr:from>
    <xdr:ext cx="361950" cy="314325"/>
    <xdr:sp>
      <xdr:nvSpPr>
        <xdr:cNvPr id="75" name="AutoShape 5" descr="optnbtn"/>
        <xdr:cNvSpPr>
          <a:spLocks noChangeAspect="1"/>
        </xdr:cNvSpPr>
      </xdr:nvSpPr>
      <xdr:spPr>
        <a:xfrm>
          <a:off x="12496800" y="70875525"/>
          <a:ext cx="361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361950" cy="247650"/>
    <xdr:sp>
      <xdr:nvSpPr>
        <xdr:cNvPr id="76" name="AutoShape 3" descr="optnbtn"/>
        <xdr:cNvSpPr>
          <a:spLocks noChangeAspect="1"/>
        </xdr:cNvSpPr>
      </xdr:nvSpPr>
      <xdr:spPr>
        <a:xfrm>
          <a:off x="12496800" y="487299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361950" cy="247650"/>
    <xdr:sp>
      <xdr:nvSpPr>
        <xdr:cNvPr id="77" name="AutoShape 4" descr="optnbtn"/>
        <xdr:cNvSpPr>
          <a:spLocks noChangeAspect="1"/>
        </xdr:cNvSpPr>
      </xdr:nvSpPr>
      <xdr:spPr>
        <a:xfrm>
          <a:off x="12496800" y="487299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33</xdr:col>
      <xdr:colOff>0</xdr:colOff>
      <xdr:row>134</xdr:row>
      <xdr:rowOff>0</xdr:rowOff>
    </xdr:from>
    <xdr:ext cx="361950" cy="247650"/>
    <xdr:sp>
      <xdr:nvSpPr>
        <xdr:cNvPr id="78" name="AutoShape 5" descr="optnbtn"/>
        <xdr:cNvSpPr>
          <a:spLocks noChangeAspect="1"/>
        </xdr:cNvSpPr>
      </xdr:nvSpPr>
      <xdr:spPr>
        <a:xfrm>
          <a:off x="12496800" y="487299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am03\&#1052;&#1086;&#1080;%20&#1076;&#1086;&#1082;&#1091;&#1084;&#1077;&#1085;&#1090;&#1099;\&#1059;&#1050;&#1052;&#1041;\&#1048;&#1085;&#1089;&#1090;&#1088;&#1091;&#1082;&#1094;&#1080;&#1103;%20&#1059;&#1050;&#1052;&#1041;\!!!-%20&#1048;&#1050;&#1052;&#1041;\&#1069;&#1083;_&#1092;&#1086;&#1088;&#1084;&#1099;\&#1056;&#1077;&#1079;&#1102;&#1084;&#1077;%20&#1073;&#1077;&#1079;%20&#1079;&#1072;&#1097;&#1080;&#1090;&#1099;\work\&#1055;&#1088;&#1080;&#1082;&#1072;&#1079;%20&#8470;%2082%20&#1055;&#1088;&#1080;&#1083;&#1086;&#1078;&#1077;&#1085;&#1080;&#1077;%20forma($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22.187\dk_msb\Documents%20and%20Settings\skb123u\Local%20Settings\Temporary%20Internet%20Files\Content.IE5\TYSK1ABN\&#1040;&#1085;&#1082;&#1077;&#1090;&#1072;_&#1088;&#1072;&#1079;&#1088;&#1072;&#1073;&#1086;&#1090;&#1082;&#1072;(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ffice\&#1052;&#1057;&#1041;\&#1040;&#1053;&#1050;&#1045;&#1058;&#1067;%20&#1052;&#1057;&#1041;\&#1055;&#1088;&#1086;&#1089;&#1090;&#1086;%20&#1090;&#1072;&#1082;!\&#1089;&#1082;&#1086;&#1088;&#1080;&#1085;&#1075;2%20&#1076;&#1083;&#1103;%20&#1070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 № 82 Приложение forma($3"/>
      <sheetName val="Резюме"/>
      <sheetName val="ФЛ"/>
      <sheetName val="Кредитная история"/>
      <sheetName val="График "/>
      <sheetName val="Результат скоринг-оценки"/>
      <sheetName val="Решение"/>
      <sheetName val="Ю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Анкета "/>
      <sheetName val="Обеспечение"/>
      <sheetName val="База"/>
      <sheetName val="Резюме"/>
      <sheetName val="Связанная компания 1"/>
      <sheetName val="Связанная компания 2"/>
      <sheetName val="проф.суждение по индивид ссуде"/>
      <sheetName val="НБКИ ФЛ"/>
      <sheetName val="НБКИ ИП"/>
      <sheetName val="НБКИ ЮЛ"/>
    </sheetNames>
    <sheetDataSet>
      <sheetData sheetId="4">
        <row r="577">
          <cell r="BK577">
            <v>0.09748270895775188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ЮЛ"/>
      <sheetName val="скоринг"/>
      <sheetName val="&quot;просто так!&quot;"/>
      <sheetName val="Кредитная истор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bbank.ru/contacts/affiliates/?id=91" TargetMode="External" /><Relationship Id="rId2" Type="http://schemas.openxmlformats.org/officeDocument/2006/relationships/hyperlink" Target="http://www.sbbank.ru/contacts/affiliates/?id=106" TargetMode="External" /><Relationship Id="rId3" Type="http://schemas.openxmlformats.org/officeDocument/2006/relationships/hyperlink" Target="http://www.sbbank.ru/contacts/affiliates/?id=110" TargetMode="External" /><Relationship Id="rId4" Type="http://schemas.openxmlformats.org/officeDocument/2006/relationships/hyperlink" Target="http://www.sbbank.ru/contacts/affiliates/?id=90" TargetMode="External" /><Relationship Id="rId5" Type="http://schemas.openxmlformats.org/officeDocument/2006/relationships/comments" Target="../comments8.xml" /><Relationship Id="rId6" Type="http://schemas.openxmlformats.org/officeDocument/2006/relationships/vmlDrawing" Target="../drawings/vmlDrawing4.vml" /><Relationship Id="rId7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pageSetUpPr fitToPage="1"/>
  </sheetPr>
  <dimension ref="A1:GP492"/>
  <sheetViews>
    <sheetView showGridLines="0" tabSelected="1" view="pageBreakPreview" zoomScale="70" zoomScaleNormal="73" zoomScaleSheetLayoutView="70" zoomScalePageLayoutView="60" workbookViewId="0" topLeftCell="A1">
      <selection activeCell="X130" sqref="X130:AE131"/>
    </sheetView>
  </sheetViews>
  <sheetFormatPr defaultColWidth="5.75390625" defaultRowHeight="12.75"/>
  <cols>
    <col min="1" max="1" width="8.00390625" style="239" customWidth="1"/>
    <col min="2" max="2" width="5.75390625" style="239" hidden="1" customWidth="1"/>
    <col min="3" max="5" width="3.875" style="239" customWidth="1"/>
    <col min="6" max="6" width="4.875" style="239" customWidth="1"/>
    <col min="7" max="7" width="16.25390625" style="239" customWidth="1"/>
    <col min="8" max="8" width="4.875" style="219" customWidth="1"/>
    <col min="9" max="9" width="3.875" style="219" customWidth="1"/>
    <col min="10" max="10" width="2.875" style="219" customWidth="1"/>
    <col min="11" max="11" width="6.25390625" style="219" customWidth="1"/>
    <col min="12" max="12" width="4.625" style="219" customWidth="1"/>
    <col min="13" max="13" width="4.875" style="219" customWidth="1"/>
    <col min="14" max="14" width="5.00390625" style="219" customWidth="1"/>
    <col min="15" max="15" width="6.00390625" style="219" customWidth="1"/>
    <col min="16" max="16" width="5.625" style="219" customWidth="1"/>
    <col min="17" max="17" width="4.875" style="219" customWidth="1"/>
    <col min="18" max="18" width="3.75390625" style="219" customWidth="1"/>
    <col min="19" max="19" width="4.625" style="219" customWidth="1"/>
    <col min="20" max="21" width="3.875" style="219" customWidth="1"/>
    <col min="22" max="22" width="3.375" style="219" customWidth="1"/>
    <col min="23" max="23" width="5.00390625" style="219" customWidth="1"/>
    <col min="24" max="24" width="3.875" style="219" customWidth="1"/>
    <col min="25" max="25" width="5.875" style="219" customWidth="1"/>
    <col min="26" max="26" width="3.875" style="219" customWidth="1"/>
    <col min="27" max="27" width="6.375" style="219" customWidth="1"/>
    <col min="28" max="28" width="6.00390625" style="219" customWidth="1"/>
    <col min="29" max="29" width="10.125" style="219" customWidth="1"/>
    <col min="30" max="30" width="3.25390625" style="219" customWidth="1"/>
    <col min="31" max="31" width="19.00390625" style="219" customWidth="1"/>
    <col min="32" max="32" width="9.375" style="219" customWidth="1"/>
    <col min="33" max="33" width="3.75390625" style="219" customWidth="1"/>
    <col min="34" max="34" width="6.75390625" style="219" customWidth="1"/>
    <col min="35" max="35" width="3.125" style="219" customWidth="1"/>
    <col min="36" max="36" width="4.375" style="219" customWidth="1"/>
    <col min="37" max="38" width="3.75390625" style="219" customWidth="1"/>
    <col min="39" max="39" width="13.625" style="219" customWidth="1"/>
    <col min="40" max="40" width="19.25390625" style="219" hidden="1" customWidth="1"/>
    <col min="41" max="84" width="5.75390625" style="219" hidden="1" customWidth="1"/>
    <col min="85" max="85" width="41.625" style="219" hidden="1" customWidth="1"/>
    <col min="86" max="86" width="5.75390625" style="219" hidden="1" customWidth="1"/>
    <col min="87" max="107" width="5.75390625" style="219" customWidth="1"/>
    <col min="108" max="113" width="5.75390625" style="219" hidden="1" customWidth="1"/>
    <col min="114" max="197" width="5.75390625" style="219" customWidth="1"/>
    <col min="198" max="198" width="31.00390625" style="219" customWidth="1"/>
    <col min="199" max="16384" width="5.75390625" style="219" customWidth="1"/>
  </cols>
  <sheetData>
    <row r="1" spans="1:39" ht="18">
      <c r="A1" s="821" t="s">
        <v>50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  <c r="P1" s="821"/>
      <c r="Q1" s="821"/>
      <c r="R1" s="821"/>
      <c r="S1" s="821"/>
      <c r="T1" s="821"/>
      <c r="U1" s="821"/>
      <c r="V1" s="821"/>
      <c r="W1" s="821"/>
      <c r="X1" s="821"/>
      <c r="Y1" s="821"/>
      <c r="Z1" s="821"/>
      <c r="AA1" s="821"/>
      <c r="AB1" s="821"/>
      <c r="AC1" s="821"/>
      <c r="AD1" s="821"/>
      <c r="AE1" s="821"/>
      <c r="AF1" s="821"/>
      <c r="AG1" s="821"/>
      <c r="AH1" s="821"/>
      <c r="AI1" s="821"/>
      <c r="AJ1" s="821"/>
      <c r="AK1" s="821"/>
      <c r="AL1" s="821"/>
      <c r="AM1" s="821"/>
    </row>
    <row r="2" spans="1:52" ht="18.75">
      <c r="A2" s="822" t="s">
        <v>221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O2" s="219" t="s">
        <v>126</v>
      </c>
      <c r="AZ2" s="219" t="s">
        <v>137</v>
      </c>
    </row>
    <row r="3" spans="1:52" ht="23.25" customHeight="1" thickBot="1">
      <c r="A3" s="820" t="s">
        <v>112</v>
      </c>
      <c r="B3" s="820"/>
      <c r="C3" s="820"/>
      <c r="D3" s="820"/>
      <c r="E3" s="820"/>
      <c r="F3" s="820"/>
      <c r="G3" s="820"/>
      <c r="H3" s="820"/>
      <c r="I3" s="820"/>
      <c r="J3" s="820"/>
      <c r="AO3" s="219" t="s">
        <v>138</v>
      </c>
      <c r="AZ3" s="219" t="s">
        <v>139</v>
      </c>
    </row>
    <row r="4" spans="1:52" ht="62.25" customHeight="1" thickBot="1" thickTop="1">
      <c r="A4" s="823" t="s">
        <v>136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5"/>
      <c r="AO4" s="219">
        <v>1</v>
      </c>
      <c r="AZ4" s="219" t="s">
        <v>140</v>
      </c>
    </row>
    <row r="5" spans="1:63" ht="41.25" customHeight="1">
      <c r="A5" s="586" t="s">
        <v>141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87"/>
      <c r="AJ5" s="587"/>
      <c r="AK5" s="587"/>
      <c r="AL5" s="587"/>
      <c r="AM5" s="588"/>
      <c r="AO5" s="219">
        <v>4</v>
      </c>
      <c r="BK5" s="219" t="s">
        <v>137</v>
      </c>
    </row>
    <row r="6" spans="1:63" ht="41.25" customHeight="1">
      <c r="A6" s="616" t="s">
        <v>142</v>
      </c>
      <c r="B6" s="571"/>
      <c r="C6" s="571"/>
      <c r="D6" s="571"/>
      <c r="E6" s="571"/>
      <c r="F6" s="571"/>
      <c r="G6" s="572"/>
      <c r="H6" s="800"/>
      <c r="I6" s="801"/>
      <c r="J6" s="801"/>
      <c r="K6" s="801"/>
      <c r="L6" s="801"/>
      <c r="M6" s="802"/>
      <c r="N6" s="803" t="s">
        <v>143</v>
      </c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  <c r="AG6" s="804"/>
      <c r="AH6" s="804"/>
      <c r="AI6" s="804"/>
      <c r="AJ6" s="804"/>
      <c r="AK6" s="804"/>
      <c r="AL6" s="804"/>
      <c r="AM6" s="805"/>
      <c r="AO6" s="219">
        <v>5</v>
      </c>
      <c r="BK6" s="219" t="s">
        <v>144</v>
      </c>
    </row>
    <row r="7" spans="1:63" ht="38.25" customHeight="1">
      <c r="A7" s="616" t="s">
        <v>145</v>
      </c>
      <c r="B7" s="571"/>
      <c r="C7" s="571"/>
      <c r="D7" s="571"/>
      <c r="E7" s="571"/>
      <c r="F7" s="571"/>
      <c r="G7" s="572"/>
      <c r="H7" s="800"/>
      <c r="I7" s="801"/>
      <c r="J7" s="801"/>
      <c r="K7" s="801"/>
      <c r="L7" s="801"/>
      <c r="M7" s="802"/>
      <c r="N7" s="803" t="s">
        <v>146</v>
      </c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4"/>
      <c r="AK7" s="804"/>
      <c r="AL7" s="804"/>
      <c r="AM7" s="805"/>
      <c r="AO7" s="219">
        <v>6</v>
      </c>
      <c r="BK7" s="219" t="s">
        <v>147</v>
      </c>
    </row>
    <row r="8" spans="1:63" ht="46.5" customHeight="1">
      <c r="A8" s="616" t="s">
        <v>148</v>
      </c>
      <c r="B8" s="571"/>
      <c r="C8" s="571"/>
      <c r="D8" s="571"/>
      <c r="E8" s="571"/>
      <c r="F8" s="571"/>
      <c r="G8" s="572"/>
      <c r="H8" s="272"/>
      <c r="I8" s="829"/>
      <c r="J8" s="829"/>
      <c r="K8" s="829"/>
      <c r="L8" s="829"/>
      <c r="M8" s="829"/>
      <c r="N8" s="829"/>
      <c r="O8" s="273"/>
      <c r="P8" s="552" t="s">
        <v>617</v>
      </c>
      <c r="Q8" s="552"/>
      <c r="R8" s="552"/>
      <c r="S8" s="552"/>
      <c r="T8" s="552"/>
      <c r="U8" s="552"/>
      <c r="V8" s="552"/>
      <c r="W8" s="552"/>
      <c r="X8" s="552"/>
      <c r="Y8" s="552"/>
      <c r="Z8" s="274"/>
      <c r="AA8" s="552" t="s">
        <v>644</v>
      </c>
      <c r="AB8" s="552"/>
      <c r="AC8" s="552"/>
      <c r="AD8" s="552"/>
      <c r="AE8" s="552"/>
      <c r="AF8" s="552"/>
      <c r="AG8" s="273"/>
      <c r="AH8" s="273"/>
      <c r="AI8" s="273"/>
      <c r="AJ8" s="273"/>
      <c r="AK8" s="273"/>
      <c r="AL8" s="273"/>
      <c r="AM8" s="275"/>
      <c r="AN8" s="219" t="b">
        <v>1</v>
      </c>
      <c r="AO8" s="219" t="s">
        <v>150</v>
      </c>
      <c r="BK8" s="219" t="s">
        <v>151</v>
      </c>
    </row>
    <row r="9" spans="1:100" ht="41.25" customHeight="1" thickBot="1">
      <c r="A9" s="616" t="s">
        <v>152</v>
      </c>
      <c r="B9" s="571"/>
      <c r="C9" s="571"/>
      <c r="D9" s="571"/>
      <c r="E9" s="571"/>
      <c r="F9" s="571"/>
      <c r="G9" s="572"/>
      <c r="H9" s="564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8"/>
      <c r="AN9" s="219" t="b">
        <v>0</v>
      </c>
      <c r="AO9" s="220" t="s">
        <v>149</v>
      </c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19" t="s">
        <v>153</v>
      </c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</row>
    <row r="10" spans="1:100" s="220" customFormat="1" ht="9" customHeight="1" hidden="1" thickBot="1">
      <c r="A10" s="815"/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6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6"/>
      <c r="AJ10" s="816"/>
      <c r="AK10" s="816"/>
      <c r="AL10" s="816"/>
      <c r="AM10" s="817"/>
      <c r="AN10" s="220" t="b">
        <v>1</v>
      </c>
      <c r="AO10" s="219" t="s">
        <v>154</v>
      </c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 t="s">
        <v>155</v>
      </c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</row>
    <row r="11" spans="1:41" ht="41.25" customHeight="1" hidden="1">
      <c r="A11" s="586" t="s">
        <v>156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8"/>
      <c r="AO11" s="219" t="s">
        <v>157</v>
      </c>
    </row>
    <row r="12" spans="1:63" ht="42" customHeight="1" hidden="1">
      <c r="A12" s="806" t="s">
        <v>63</v>
      </c>
      <c r="B12" s="789"/>
      <c r="C12" s="789"/>
      <c r="D12" s="789"/>
      <c r="E12" s="789"/>
      <c r="F12" s="789"/>
      <c r="G12" s="790"/>
      <c r="H12" s="812"/>
      <c r="I12" s="813"/>
      <c r="J12" s="813"/>
      <c r="K12" s="813"/>
      <c r="L12" s="813"/>
      <c r="M12" s="813"/>
      <c r="N12" s="813"/>
      <c r="O12" s="813"/>
      <c r="P12" s="813"/>
      <c r="Q12" s="813"/>
      <c r="R12" s="786" t="s">
        <v>64</v>
      </c>
      <c r="S12" s="786"/>
      <c r="T12" s="786"/>
      <c r="U12" s="786"/>
      <c r="V12" s="786"/>
      <c r="W12" s="812"/>
      <c r="X12" s="813"/>
      <c r="Y12" s="813"/>
      <c r="Z12" s="813"/>
      <c r="AA12" s="813"/>
      <c r="AB12" s="813"/>
      <c r="AC12" s="786" t="s">
        <v>65</v>
      </c>
      <c r="AD12" s="786"/>
      <c r="AE12" s="786"/>
      <c r="AF12" s="813"/>
      <c r="AG12" s="813"/>
      <c r="AH12" s="813"/>
      <c r="AI12" s="813"/>
      <c r="AJ12" s="813"/>
      <c r="AK12" s="813"/>
      <c r="AL12" s="813"/>
      <c r="AM12" s="814"/>
      <c r="AO12" s="219" t="s">
        <v>158</v>
      </c>
      <c r="BK12" s="219" t="s">
        <v>240</v>
      </c>
    </row>
    <row r="13" spans="1:63" ht="39" customHeight="1" hidden="1">
      <c r="A13" s="778" t="s">
        <v>159</v>
      </c>
      <c r="B13" s="779"/>
      <c r="C13" s="779"/>
      <c r="D13" s="779"/>
      <c r="E13" s="779"/>
      <c r="F13" s="779"/>
      <c r="G13" s="779"/>
      <c r="H13" s="564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6"/>
      <c r="X13" s="788" t="s">
        <v>162</v>
      </c>
      <c r="Y13" s="810"/>
      <c r="Z13" s="810"/>
      <c r="AA13" s="810"/>
      <c r="AB13" s="810"/>
      <c r="AC13" s="810"/>
      <c r="AD13" s="811"/>
      <c r="AE13" s="794"/>
      <c r="AF13" s="818"/>
      <c r="AG13" s="818"/>
      <c r="AH13" s="818"/>
      <c r="AI13" s="818"/>
      <c r="AJ13" s="818"/>
      <c r="AK13" s="818"/>
      <c r="AL13" s="818"/>
      <c r="AM13" s="819"/>
      <c r="AO13" s="219" t="s">
        <v>163</v>
      </c>
      <c r="BK13" s="219" t="s">
        <v>220</v>
      </c>
    </row>
    <row r="14" spans="1:54" ht="45" customHeight="1" hidden="1">
      <c r="A14" s="778" t="s">
        <v>164</v>
      </c>
      <c r="B14" s="779"/>
      <c r="C14" s="779"/>
      <c r="D14" s="779"/>
      <c r="E14" s="779"/>
      <c r="F14" s="779"/>
      <c r="G14" s="779"/>
      <c r="H14" s="807"/>
      <c r="I14" s="808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9"/>
      <c r="X14" s="788" t="s">
        <v>557</v>
      </c>
      <c r="Y14" s="789"/>
      <c r="Z14" s="789"/>
      <c r="AA14" s="789"/>
      <c r="AB14" s="789"/>
      <c r="AC14" s="789"/>
      <c r="AD14" s="790"/>
      <c r="AE14" s="830"/>
      <c r="AF14" s="831"/>
      <c r="AG14" s="831"/>
      <c r="AH14" s="831"/>
      <c r="AI14" s="831"/>
      <c r="AJ14" s="831"/>
      <c r="AK14" s="831"/>
      <c r="AL14" s="831"/>
      <c r="AM14" s="832"/>
      <c r="AO14" s="219" t="s">
        <v>165</v>
      </c>
      <c r="AW14" s="219" t="s">
        <v>137</v>
      </c>
      <c r="BB14" s="219" t="s">
        <v>137</v>
      </c>
    </row>
    <row r="15" spans="1:39" ht="38.25" customHeight="1" hidden="1">
      <c r="A15" s="826" t="s">
        <v>51</v>
      </c>
      <c r="B15" s="827"/>
      <c r="C15" s="827"/>
      <c r="D15" s="827"/>
      <c r="E15" s="827"/>
      <c r="F15" s="827"/>
      <c r="G15" s="828"/>
      <c r="H15" s="786" t="s">
        <v>52</v>
      </c>
      <c r="I15" s="786"/>
      <c r="J15" s="786"/>
      <c r="K15" s="574"/>
      <c r="L15" s="835"/>
      <c r="M15" s="791" t="s">
        <v>327</v>
      </c>
      <c r="N15" s="792"/>
      <c r="O15" s="792"/>
      <c r="P15" s="836"/>
      <c r="Q15" s="836"/>
      <c r="R15" s="836"/>
      <c r="S15" s="836"/>
      <c r="T15" s="788" t="s">
        <v>53</v>
      </c>
      <c r="U15" s="789"/>
      <c r="V15" s="789"/>
      <c r="W15" s="837"/>
      <c r="X15" s="838"/>
      <c r="Y15" s="838"/>
      <c r="Z15" s="838"/>
      <c r="AA15" s="838"/>
      <c r="AB15" s="839"/>
      <c r="AC15" s="783" t="s">
        <v>386</v>
      </c>
      <c r="AD15" s="783"/>
      <c r="AE15" s="217"/>
      <c r="AF15" s="833" t="s">
        <v>54</v>
      </c>
      <c r="AG15" s="834"/>
      <c r="AH15" s="840"/>
      <c r="AI15" s="840"/>
      <c r="AJ15" s="840"/>
      <c r="AK15" s="840"/>
      <c r="AL15" s="840"/>
      <c r="AM15" s="841"/>
    </row>
    <row r="16" spans="1:41" ht="38.25" customHeight="1" hidden="1">
      <c r="A16" s="778" t="s">
        <v>166</v>
      </c>
      <c r="B16" s="779"/>
      <c r="C16" s="779"/>
      <c r="D16" s="779"/>
      <c r="E16" s="779"/>
      <c r="F16" s="779"/>
      <c r="G16" s="779"/>
      <c r="H16" s="786" t="s">
        <v>167</v>
      </c>
      <c r="I16" s="786"/>
      <c r="J16" s="786"/>
      <c r="K16" s="786"/>
      <c r="L16" s="786"/>
      <c r="M16" s="786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8" t="s">
        <v>168</v>
      </c>
      <c r="Y16" s="789"/>
      <c r="Z16" s="789"/>
      <c r="AA16" s="789"/>
      <c r="AB16" s="789"/>
      <c r="AC16" s="789"/>
      <c r="AD16" s="790"/>
      <c r="AE16" s="797"/>
      <c r="AF16" s="798"/>
      <c r="AG16" s="798"/>
      <c r="AH16" s="798"/>
      <c r="AI16" s="798"/>
      <c r="AJ16" s="798"/>
      <c r="AK16" s="798"/>
      <c r="AL16" s="798"/>
      <c r="AM16" s="799"/>
      <c r="AO16" s="219" t="s">
        <v>169</v>
      </c>
    </row>
    <row r="17" spans="1:44" ht="41.25" customHeight="1" hidden="1">
      <c r="A17" s="778"/>
      <c r="B17" s="779"/>
      <c r="C17" s="779"/>
      <c r="D17" s="779"/>
      <c r="E17" s="779"/>
      <c r="F17" s="779"/>
      <c r="G17" s="779"/>
      <c r="H17" s="783" t="s">
        <v>71</v>
      </c>
      <c r="I17" s="783"/>
      <c r="J17" s="783"/>
      <c r="K17" s="783"/>
      <c r="L17" s="783"/>
      <c r="M17" s="783"/>
      <c r="N17" s="564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6"/>
      <c r="Z17" s="791" t="s">
        <v>68</v>
      </c>
      <c r="AA17" s="792"/>
      <c r="AB17" s="793"/>
      <c r="AC17" s="564"/>
      <c r="AD17" s="565"/>
      <c r="AE17" s="791" t="s">
        <v>346</v>
      </c>
      <c r="AF17" s="793"/>
      <c r="AG17" s="564"/>
      <c r="AH17" s="565"/>
      <c r="AI17" s="565"/>
      <c r="AJ17" s="565"/>
      <c r="AK17" s="565"/>
      <c r="AL17" s="565"/>
      <c r="AM17" s="568"/>
      <c r="AO17" s="219" t="s">
        <v>170</v>
      </c>
      <c r="AR17" s="219" t="s">
        <v>171</v>
      </c>
    </row>
    <row r="18" spans="1:51" ht="39" customHeight="1" hidden="1">
      <c r="A18" s="778" t="s">
        <v>172</v>
      </c>
      <c r="B18" s="779"/>
      <c r="C18" s="779"/>
      <c r="D18" s="779"/>
      <c r="E18" s="779"/>
      <c r="F18" s="779"/>
      <c r="G18" s="779"/>
      <c r="H18" s="786" t="s">
        <v>167</v>
      </c>
      <c r="I18" s="786"/>
      <c r="J18" s="786"/>
      <c r="K18" s="786"/>
      <c r="L18" s="786"/>
      <c r="M18" s="786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8" t="s">
        <v>168</v>
      </c>
      <c r="Y18" s="789"/>
      <c r="Z18" s="789"/>
      <c r="AA18" s="789"/>
      <c r="AB18" s="789"/>
      <c r="AC18" s="789"/>
      <c r="AD18" s="790"/>
      <c r="AE18" s="794"/>
      <c r="AF18" s="795"/>
      <c r="AG18" s="795"/>
      <c r="AH18" s="795"/>
      <c r="AI18" s="795"/>
      <c r="AJ18" s="795"/>
      <c r="AK18" s="795"/>
      <c r="AL18" s="795"/>
      <c r="AM18" s="796"/>
      <c r="AO18" s="219" t="s">
        <v>155</v>
      </c>
      <c r="AY18" s="219" t="s">
        <v>169</v>
      </c>
    </row>
    <row r="19" spans="1:51" ht="41.25" customHeight="1" hidden="1">
      <c r="A19" s="778"/>
      <c r="B19" s="779"/>
      <c r="C19" s="779"/>
      <c r="D19" s="779"/>
      <c r="E19" s="779"/>
      <c r="F19" s="779"/>
      <c r="G19" s="779"/>
      <c r="H19" s="783" t="s">
        <v>71</v>
      </c>
      <c r="I19" s="783"/>
      <c r="J19" s="783"/>
      <c r="K19" s="783"/>
      <c r="L19" s="783"/>
      <c r="M19" s="783"/>
      <c r="N19" s="564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6"/>
      <c r="Z19" s="791" t="s">
        <v>68</v>
      </c>
      <c r="AA19" s="792"/>
      <c r="AB19" s="793"/>
      <c r="AC19" s="564"/>
      <c r="AD19" s="565"/>
      <c r="AE19" s="791" t="s">
        <v>346</v>
      </c>
      <c r="AF19" s="793"/>
      <c r="AG19" s="564"/>
      <c r="AH19" s="565"/>
      <c r="AI19" s="565"/>
      <c r="AJ19" s="565"/>
      <c r="AK19" s="565"/>
      <c r="AL19" s="565"/>
      <c r="AM19" s="568"/>
      <c r="AO19" s="220" t="s">
        <v>137</v>
      </c>
      <c r="AY19" s="219" t="s">
        <v>173</v>
      </c>
    </row>
    <row r="20" spans="1:41" ht="41.25" customHeight="1" hidden="1" thickBot="1">
      <c r="A20" s="637" t="s">
        <v>203</v>
      </c>
      <c r="B20" s="638"/>
      <c r="C20" s="638"/>
      <c r="D20" s="638"/>
      <c r="E20" s="638"/>
      <c r="F20" s="638"/>
      <c r="G20" s="638"/>
      <c r="H20" s="780"/>
      <c r="I20" s="781"/>
      <c r="J20" s="781"/>
      <c r="K20" s="781"/>
      <c r="L20" s="781"/>
      <c r="M20" s="782"/>
      <c r="N20" s="764" t="s">
        <v>201</v>
      </c>
      <c r="O20" s="772"/>
      <c r="P20" s="772"/>
      <c r="Q20" s="765"/>
      <c r="R20" s="768"/>
      <c r="S20" s="769"/>
      <c r="T20" s="769"/>
      <c r="U20" s="769"/>
      <c r="V20" s="769"/>
      <c r="W20" s="771"/>
      <c r="X20" s="784" t="s">
        <v>202</v>
      </c>
      <c r="Y20" s="785"/>
      <c r="Z20" s="768"/>
      <c r="AA20" s="769"/>
      <c r="AB20" s="769"/>
      <c r="AC20" s="769"/>
      <c r="AD20" s="771"/>
      <c r="AE20" s="764" t="s">
        <v>75</v>
      </c>
      <c r="AF20" s="765"/>
      <c r="AG20" s="768"/>
      <c r="AH20" s="769"/>
      <c r="AI20" s="769"/>
      <c r="AJ20" s="769"/>
      <c r="AK20" s="769"/>
      <c r="AL20" s="769"/>
      <c r="AM20" s="770"/>
      <c r="AO20" s="219" t="s">
        <v>138</v>
      </c>
    </row>
    <row r="21" spans="1:41" ht="29.25" customHeight="1" hidden="1">
      <c r="A21" s="586" t="s">
        <v>82</v>
      </c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587"/>
      <c r="AM21" s="588"/>
      <c r="AO21" s="219" t="s">
        <v>147</v>
      </c>
    </row>
    <row r="22" spans="1:39" ht="41.25" customHeight="1" hidden="1">
      <c r="A22" s="637" t="s">
        <v>57</v>
      </c>
      <c r="B22" s="638"/>
      <c r="C22" s="638"/>
      <c r="D22" s="638"/>
      <c r="E22" s="638"/>
      <c r="F22" s="638"/>
      <c r="G22" s="638"/>
      <c r="H22" s="766"/>
      <c r="I22" s="766"/>
      <c r="J22" s="766"/>
      <c r="K22" s="766"/>
      <c r="L22" s="766"/>
      <c r="M22" s="766"/>
      <c r="N22" s="766"/>
      <c r="O22" s="766"/>
      <c r="P22" s="766"/>
      <c r="Q22" s="616" t="s">
        <v>55</v>
      </c>
      <c r="R22" s="571"/>
      <c r="S22" s="571"/>
      <c r="T22" s="571"/>
      <c r="U22" s="571"/>
      <c r="V22" s="766"/>
      <c r="W22" s="766"/>
      <c r="X22" s="766"/>
      <c r="Y22" s="766"/>
      <c r="Z22" s="766"/>
      <c r="AA22" s="616" t="s">
        <v>56</v>
      </c>
      <c r="AB22" s="571"/>
      <c r="AC22" s="571"/>
      <c r="AD22" s="571"/>
      <c r="AE22" s="766"/>
      <c r="AF22" s="766"/>
      <c r="AG22" s="766"/>
      <c r="AH22" s="766"/>
      <c r="AI22" s="766"/>
      <c r="AJ22" s="766"/>
      <c r="AK22" s="766"/>
      <c r="AL22" s="766"/>
      <c r="AM22" s="767"/>
    </row>
    <row r="23" spans="1:39" ht="41.25" customHeight="1" hidden="1">
      <c r="A23" s="637" t="s">
        <v>73</v>
      </c>
      <c r="B23" s="638"/>
      <c r="C23" s="638"/>
      <c r="D23" s="638"/>
      <c r="E23" s="638"/>
      <c r="F23" s="638"/>
      <c r="G23" s="638"/>
      <c r="H23" s="613"/>
      <c r="I23" s="614"/>
      <c r="J23" s="614"/>
      <c r="K23" s="614"/>
      <c r="L23" s="614"/>
      <c r="M23" s="614"/>
      <c r="N23" s="614"/>
      <c r="O23" s="614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5"/>
      <c r="AB23" s="611" t="s">
        <v>337</v>
      </c>
      <c r="AC23" s="612"/>
      <c r="AD23" s="612"/>
      <c r="AE23" s="754"/>
      <c r="AF23" s="755"/>
      <c r="AG23" s="755"/>
      <c r="AH23" s="755"/>
      <c r="AI23" s="755"/>
      <c r="AJ23" s="755"/>
      <c r="AK23" s="755"/>
      <c r="AL23" s="755"/>
      <c r="AM23" s="756"/>
    </row>
    <row r="24" spans="1:41" ht="38.25" customHeight="1" hidden="1">
      <c r="A24" s="637" t="s">
        <v>166</v>
      </c>
      <c r="B24" s="638"/>
      <c r="C24" s="638"/>
      <c r="D24" s="638"/>
      <c r="E24" s="638"/>
      <c r="F24" s="638"/>
      <c r="G24" s="638"/>
      <c r="H24" s="616" t="s">
        <v>167</v>
      </c>
      <c r="I24" s="571"/>
      <c r="J24" s="571"/>
      <c r="K24" s="571"/>
      <c r="L24" s="571"/>
      <c r="M24" s="572"/>
      <c r="N24" s="633"/>
      <c r="O24" s="633"/>
      <c r="P24" s="633"/>
      <c r="Q24" s="633"/>
      <c r="R24" s="633"/>
      <c r="S24" s="633"/>
      <c r="T24" s="633"/>
      <c r="U24" s="633"/>
      <c r="V24" s="633"/>
      <c r="W24" s="633"/>
      <c r="X24" s="570" t="s">
        <v>168</v>
      </c>
      <c r="Y24" s="571"/>
      <c r="Z24" s="571"/>
      <c r="AA24" s="571"/>
      <c r="AB24" s="571"/>
      <c r="AC24" s="571"/>
      <c r="AD24" s="572"/>
      <c r="AE24" s="746"/>
      <c r="AF24" s="747"/>
      <c r="AG24" s="747"/>
      <c r="AH24" s="747"/>
      <c r="AI24" s="747"/>
      <c r="AJ24" s="747"/>
      <c r="AK24" s="747"/>
      <c r="AL24" s="747"/>
      <c r="AM24" s="748"/>
      <c r="AO24" s="219" t="s">
        <v>169</v>
      </c>
    </row>
    <row r="25" spans="1:44" ht="41.25" customHeight="1" hidden="1">
      <c r="A25" s="637"/>
      <c r="B25" s="638"/>
      <c r="C25" s="638"/>
      <c r="D25" s="638"/>
      <c r="E25" s="638"/>
      <c r="F25" s="638"/>
      <c r="G25" s="638"/>
      <c r="H25" s="616" t="s">
        <v>71</v>
      </c>
      <c r="I25" s="571"/>
      <c r="J25" s="571"/>
      <c r="K25" s="571"/>
      <c r="L25" s="571"/>
      <c r="M25" s="571"/>
      <c r="N25" s="602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17"/>
      <c r="Z25" s="551" t="s">
        <v>68</v>
      </c>
      <c r="AA25" s="552"/>
      <c r="AB25" s="553"/>
      <c r="AC25" s="602"/>
      <c r="AD25" s="603"/>
      <c r="AE25" s="551" t="s">
        <v>346</v>
      </c>
      <c r="AF25" s="553"/>
      <c r="AG25" s="602"/>
      <c r="AH25" s="603"/>
      <c r="AI25" s="603"/>
      <c r="AJ25" s="603"/>
      <c r="AK25" s="603"/>
      <c r="AL25" s="603"/>
      <c r="AM25" s="604"/>
      <c r="AO25" s="219" t="s">
        <v>170</v>
      </c>
      <c r="AR25" s="219" t="s">
        <v>171</v>
      </c>
    </row>
    <row r="26" spans="1:51" ht="39" customHeight="1" hidden="1">
      <c r="A26" s="637" t="s">
        <v>172</v>
      </c>
      <c r="B26" s="638"/>
      <c r="C26" s="638"/>
      <c r="D26" s="638"/>
      <c r="E26" s="638"/>
      <c r="F26" s="638"/>
      <c r="G26" s="638"/>
      <c r="H26" s="616" t="s">
        <v>167</v>
      </c>
      <c r="I26" s="571"/>
      <c r="J26" s="571"/>
      <c r="K26" s="571"/>
      <c r="L26" s="571"/>
      <c r="M26" s="571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570" t="s">
        <v>168</v>
      </c>
      <c r="Y26" s="571"/>
      <c r="Z26" s="571"/>
      <c r="AA26" s="571"/>
      <c r="AB26" s="571"/>
      <c r="AC26" s="571"/>
      <c r="AD26" s="572"/>
      <c r="AE26" s="746"/>
      <c r="AF26" s="747"/>
      <c r="AG26" s="747"/>
      <c r="AH26" s="747"/>
      <c r="AI26" s="747"/>
      <c r="AJ26" s="747"/>
      <c r="AK26" s="747"/>
      <c r="AL26" s="747"/>
      <c r="AM26" s="748"/>
      <c r="AO26" s="219" t="s">
        <v>155</v>
      </c>
      <c r="AY26" s="219" t="s">
        <v>169</v>
      </c>
    </row>
    <row r="27" spans="1:51" ht="41.25" customHeight="1" hidden="1">
      <c r="A27" s="637"/>
      <c r="B27" s="638"/>
      <c r="C27" s="638"/>
      <c r="D27" s="638"/>
      <c r="E27" s="638"/>
      <c r="F27" s="638"/>
      <c r="G27" s="638"/>
      <c r="H27" s="616" t="s">
        <v>71</v>
      </c>
      <c r="I27" s="571"/>
      <c r="J27" s="571"/>
      <c r="K27" s="571"/>
      <c r="L27" s="571"/>
      <c r="M27" s="571"/>
      <c r="N27" s="602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17"/>
      <c r="Z27" s="551" t="s">
        <v>68</v>
      </c>
      <c r="AA27" s="552"/>
      <c r="AB27" s="553"/>
      <c r="AC27" s="602"/>
      <c r="AD27" s="603"/>
      <c r="AE27" s="551" t="s">
        <v>346</v>
      </c>
      <c r="AF27" s="553"/>
      <c r="AG27" s="602"/>
      <c r="AH27" s="603"/>
      <c r="AI27" s="603"/>
      <c r="AJ27" s="603"/>
      <c r="AK27" s="603"/>
      <c r="AL27" s="603"/>
      <c r="AM27" s="604"/>
      <c r="AO27" s="220" t="s">
        <v>137</v>
      </c>
      <c r="AY27" s="219" t="s">
        <v>173</v>
      </c>
    </row>
    <row r="28" spans="1:39" ht="41.25" customHeight="1" hidden="1">
      <c r="A28" s="637" t="s">
        <v>51</v>
      </c>
      <c r="B28" s="638"/>
      <c r="C28" s="638"/>
      <c r="D28" s="638"/>
      <c r="E28" s="638"/>
      <c r="F28" s="638"/>
      <c r="G28" s="638"/>
      <c r="H28" s="774" t="s">
        <v>52</v>
      </c>
      <c r="I28" s="774"/>
      <c r="J28" s="774"/>
      <c r="K28" s="634"/>
      <c r="L28" s="635"/>
      <c r="M28" s="775" t="s">
        <v>327</v>
      </c>
      <c r="N28" s="776"/>
      <c r="O28" s="776"/>
      <c r="P28" s="627"/>
      <c r="Q28" s="627"/>
      <c r="R28" s="627"/>
      <c r="S28" s="627"/>
      <c r="T28" s="628" t="s">
        <v>53</v>
      </c>
      <c r="U28" s="629"/>
      <c r="V28" s="629"/>
      <c r="W28" s="597"/>
      <c r="X28" s="598"/>
      <c r="Y28" s="598"/>
      <c r="Z28" s="598"/>
      <c r="AA28" s="636"/>
      <c r="AB28" s="589" t="s">
        <v>386</v>
      </c>
      <c r="AC28" s="589"/>
      <c r="AD28" s="624"/>
      <c r="AE28" s="625"/>
      <c r="AF28" s="625"/>
      <c r="AG28" s="626"/>
      <c r="AH28" s="596" t="s">
        <v>54</v>
      </c>
      <c r="AI28" s="596"/>
      <c r="AJ28" s="597"/>
      <c r="AK28" s="598"/>
      <c r="AL28" s="598"/>
      <c r="AM28" s="599"/>
    </row>
    <row r="29" spans="1:41" ht="41.25" customHeight="1" hidden="1" thickBot="1">
      <c r="A29" s="637" t="s">
        <v>203</v>
      </c>
      <c r="B29" s="638"/>
      <c r="C29" s="638"/>
      <c r="D29" s="638"/>
      <c r="E29" s="638"/>
      <c r="F29" s="638"/>
      <c r="G29" s="638"/>
      <c r="H29" s="590"/>
      <c r="I29" s="591"/>
      <c r="J29" s="591"/>
      <c r="K29" s="591"/>
      <c r="L29" s="591"/>
      <c r="M29" s="592"/>
      <c r="N29" s="630" t="s">
        <v>201</v>
      </c>
      <c r="O29" s="631"/>
      <c r="P29" s="631"/>
      <c r="Q29" s="632"/>
      <c r="R29" s="590"/>
      <c r="S29" s="591"/>
      <c r="T29" s="591"/>
      <c r="U29" s="591"/>
      <c r="V29" s="591"/>
      <c r="W29" s="592"/>
      <c r="X29" s="630" t="s">
        <v>475</v>
      </c>
      <c r="Y29" s="631"/>
      <c r="Z29" s="632"/>
      <c r="AA29" s="591"/>
      <c r="AB29" s="591"/>
      <c r="AC29" s="591"/>
      <c r="AD29" s="592"/>
      <c r="AE29" s="630" t="s">
        <v>76</v>
      </c>
      <c r="AF29" s="632"/>
      <c r="AG29" s="590"/>
      <c r="AH29" s="591"/>
      <c r="AI29" s="591"/>
      <c r="AJ29" s="591"/>
      <c r="AK29" s="591"/>
      <c r="AL29" s="591"/>
      <c r="AM29" s="607"/>
      <c r="AO29" s="219" t="s">
        <v>151</v>
      </c>
    </row>
    <row r="30" spans="1:39" ht="39" customHeight="1">
      <c r="A30" s="586" t="s">
        <v>561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8"/>
    </row>
    <row r="31" spans="1:41" ht="47.25" customHeight="1">
      <c r="A31" s="621" t="s">
        <v>114</v>
      </c>
      <c r="B31" s="622"/>
      <c r="C31" s="622"/>
      <c r="D31" s="622"/>
      <c r="E31" s="622"/>
      <c r="F31" s="622"/>
      <c r="G31" s="622"/>
      <c r="H31" s="593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5"/>
      <c r="Z31" s="618" t="s">
        <v>115</v>
      </c>
      <c r="AA31" s="619"/>
      <c r="AB31" s="619"/>
      <c r="AC31" s="620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O31" s="219" t="s">
        <v>153</v>
      </c>
    </row>
    <row r="32" spans="1:41" s="220" customFormat="1" ht="35.25" customHeight="1">
      <c r="A32" s="641" t="s">
        <v>127</v>
      </c>
      <c r="B32" s="642"/>
      <c r="C32" s="642"/>
      <c r="D32" s="642"/>
      <c r="E32" s="642"/>
      <c r="F32" s="642"/>
      <c r="G32" s="642"/>
      <c r="H32" s="642"/>
      <c r="I32" s="761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77"/>
      <c r="X32" s="570" t="s">
        <v>175</v>
      </c>
      <c r="Y32" s="571"/>
      <c r="Z32" s="571"/>
      <c r="AA32" s="571"/>
      <c r="AB32" s="571"/>
      <c r="AC32" s="571"/>
      <c r="AD32" s="572"/>
      <c r="AE32" s="761"/>
      <c r="AF32" s="762"/>
      <c r="AG32" s="762"/>
      <c r="AH32" s="762"/>
      <c r="AI32" s="762"/>
      <c r="AJ32" s="762"/>
      <c r="AK32" s="762"/>
      <c r="AL32" s="762"/>
      <c r="AM32" s="763"/>
      <c r="AO32" s="219" t="s">
        <v>137</v>
      </c>
    </row>
    <row r="33" spans="1:41" ht="41.25" customHeight="1">
      <c r="A33" s="643" t="s">
        <v>176</v>
      </c>
      <c r="B33" s="644"/>
      <c r="C33" s="644"/>
      <c r="D33" s="644"/>
      <c r="E33" s="644"/>
      <c r="F33" s="644"/>
      <c r="G33" s="644"/>
      <c r="H33" s="608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10"/>
      <c r="X33" s="570" t="s">
        <v>177</v>
      </c>
      <c r="Y33" s="571"/>
      <c r="Z33" s="571"/>
      <c r="AA33" s="571"/>
      <c r="AB33" s="571"/>
      <c r="AC33" s="571"/>
      <c r="AD33" s="572"/>
      <c r="AE33" s="608"/>
      <c r="AF33" s="609"/>
      <c r="AG33" s="609"/>
      <c r="AH33" s="609"/>
      <c r="AI33" s="609"/>
      <c r="AJ33" s="609"/>
      <c r="AK33" s="609"/>
      <c r="AL33" s="609"/>
      <c r="AM33" s="759"/>
      <c r="AO33" s="219" t="s">
        <v>178</v>
      </c>
    </row>
    <row r="34" spans="1:198" ht="43.5" customHeight="1">
      <c r="A34" s="643" t="s">
        <v>166</v>
      </c>
      <c r="B34" s="644"/>
      <c r="C34" s="644"/>
      <c r="D34" s="644"/>
      <c r="E34" s="644"/>
      <c r="F34" s="644"/>
      <c r="G34" s="644"/>
      <c r="H34" s="648" t="s">
        <v>167</v>
      </c>
      <c r="I34" s="648"/>
      <c r="J34" s="648"/>
      <c r="K34" s="648"/>
      <c r="L34" s="648"/>
      <c r="M34" s="648"/>
      <c r="N34" s="207"/>
      <c r="O34" s="650" t="s">
        <v>160</v>
      </c>
      <c r="P34" s="650"/>
      <c r="Q34" s="650"/>
      <c r="R34" s="650"/>
      <c r="S34" s="208"/>
      <c r="T34" s="773" t="s">
        <v>161</v>
      </c>
      <c r="U34" s="773"/>
      <c r="V34" s="773"/>
      <c r="W34" s="773"/>
      <c r="X34" s="570" t="s">
        <v>168</v>
      </c>
      <c r="Y34" s="571"/>
      <c r="Z34" s="571"/>
      <c r="AA34" s="571"/>
      <c r="AB34" s="571"/>
      <c r="AC34" s="571"/>
      <c r="AD34" s="572"/>
      <c r="AE34" s="757"/>
      <c r="AF34" s="757"/>
      <c r="AG34" s="757"/>
      <c r="AH34" s="757"/>
      <c r="AI34" s="757"/>
      <c r="AJ34" s="757"/>
      <c r="AK34" s="757"/>
      <c r="AL34" s="757"/>
      <c r="AM34" s="758"/>
      <c r="GP34" s="219" t="b">
        <v>0</v>
      </c>
    </row>
    <row r="35" spans="1:39" ht="41.25" customHeight="1" thickBot="1">
      <c r="A35" s="645"/>
      <c r="B35" s="646"/>
      <c r="C35" s="646"/>
      <c r="D35" s="646"/>
      <c r="E35" s="646"/>
      <c r="F35" s="646"/>
      <c r="G35" s="646"/>
      <c r="H35" s="630" t="s">
        <v>71</v>
      </c>
      <c r="I35" s="631"/>
      <c r="J35" s="631"/>
      <c r="K35" s="631"/>
      <c r="L35" s="631"/>
      <c r="M35" s="632"/>
      <c r="N35" s="653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551" t="s">
        <v>68</v>
      </c>
      <c r="AA35" s="552"/>
      <c r="AB35" s="553"/>
      <c r="AC35" s="653"/>
      <c r="AD35" s="749"/>
      <c r="AE35" s="551" t="s">
        <v>69</v>
      </c>
      <c r="AF35" s="553"/>
      <c r="AG35" s="653"/>
      <c r="AH35" s="654"/>
      <c r="AI35" s="654"/>
      <c r="AJ35" s="654"/>
      <c r="AK35" s="654"/>
      <c r="AL35" s="654"/>
      <c r="AM35" s="760"/>
    </row>
    <row r="36" spans="1:39" ht="41.25" customHeight="1" thickBot="1">
      <c r="A36" s="647" t="s">
        <v>609</v>
      </c>
      <c r="B36" s="631"/>
      <c r="C36" s="631"/>
      <c r="D36" s="631"/>
      <c r="E36" s="631"/>
      <c r="F36" s="631"/>
      <c r="G36" s="632"/>
      <c r="H36" s="605"/>
      <c r="I36" s="584"/>
      <c r="J36" s="584"/>
      <c r="K36" s="584"/>
      <c r="L36" s="584"/>
      <c r="M36" s="585"/>
      <c r="N36" s="554" t="s">
        <v>610</v>
      </c>
      <c r="O36" s="555"/>
      <c r="P36" s="555"/>
      <c r="Q36" s="556"/>
      <c r="R36" s="557"/>
      <c r="S36" s="558"/>
      <c r="T36" s="558"/>
      <c r="U36" s="558"/>
      <c r="V36" s="558"/>
      <c r="W36" s="559"/>
      <c r="X36" s="554" t="s">
        <v>202</v>
      </c>
      <c r="Y36" s="556"/>
      <c r="Z36" s="583"/>
      <c r="AA36" s="584"/>
      <c r="AB36" s="584"/>
      <c r="AC36" s="584"/>
      <c r="AD36" s="585"/>
      <c r="AE36" s="600" t="s">
        <v>204</v>
      </c>
      <c r="AF36" s="601"/>
      <c r="AG36" s="605"/>
      <c r="AH36" s="584"/>
      <c r="AI36" s="584"/>
      <c r="AJ36" s="584"/>
      <c r="AK36" s="584"/>
      <c r="AL36" s="584"/>
      <c r="AM36" s="606"/>
    </row>
    <row r="37" spans="1:198" ht="43.5" customHeight="1">
      <c r="A37" s="639" t="s">
        <v>476</v>
      </c>
      <c r="B37" s="640"/>
      <c r="C37" s="640"/>
      <c r="D37" s="640"/>
      <c r="E37" s="640"/>
      <c r="F37" s="640"/>
      <c r="G37" s="640"/>
      <c r="H37" s="573" t="s">
        <v>167</v>
      </c>
      <c r="I37" s="573"/>
      <c r="J37" s="573"/>
      <c r="K37" s="573"/>
      <c r="L37" s="573"/>
      <c r="M37" s="573"/>
      <c r="N37" s="209"/>
      <c r="O37" s="550" t="s">
        <v>160</v>
      </c>
      <c r="P37" s="550"/>
      <c r="Q37" s="550"/>
      <c r="R37" s="550"/>
      <c r="S37" s="210"/>
      <c r="T37" s="550" t="s">
        <v>161</v>
      </c>
      <c r="U37" s="550"/>
      <c r="V37" s="550"/>
      <c r="W37" s="550"/>
      <c r="X37" s="560" t="s">
        <v>168</v>
      </c>
      <c r="Y37" s="561"/>
      <c r="Z37" s="562"/>
      <c r="AA37" s="562"/>
      <c r="AB37" s="562"/>
      <c r="AC37" s="561"/>
      <c r="AD37" s="563"/>
      <c r="AE37" s="651"/>
      <c r="AF37" s="651"/>
      <c r="AG37" s="576"/>
      <c r="AH37" s="576"/>
      <c r="AI37" s="576"/>
      <c r="AJ37" s="576"/>
      <c r="AK37" s="576"/>
      <c r="AL37" s="576"/>
      <c r="AM37" s="652"/>
      <c r="AO37" s="219" t="s">
        <v>155</v>
      </c>
      <c r="GP37" s="219" t="b">
        <v>0</v>
      </c>
    </row>
    <row r="38" spans="1:51" ht="41.25" customHeight="1">
      <c r="A38" s="641"/>
      <c r="B38" s="642"/>
      <c r="C38" s="642"/>
      <c r="D38" s="642"/>
      <c r="E38" s="642"/>
      <c r="F38" s="642"/>
      <c r="G38" s="642"/>
      <c r="H38" s="570" t="s">
        <v>71</v>
      </c>
      <c r="I38" s="571"/>
      <c r="J38" s="571"/>
      <c r="K38" s="571"/>
      <c r="L38" s="571"/>
      <c r="M38" s="572"/>
      <c r="N38" s="564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6"/>
      <c r="Z38" s="551" t="s">
        <v>68</v>
      </c>
      <c r="AA38" s="552"/>
      <c r="AB38" s="553"/>
      <c r="AC38" s="574"/>
      <c r="AD38" s="575"/>
      <c r="AE38" s="551" t="s">
        <v>69</v>
      </c>
      <c r="AF38" s="553"/>
      <c r="AG38" s="564"/>
      <c r="AH38" s="565"/>
      <c r="AI38" s="565"/>
      <c r="AJ38" s="565"/>
      <c r="AK38" s="565"/>
      <c r="AL38" s="565"/>
      <c r="AM38" s="568"/>
      <c r="AO38" s="219" t="s">
        <v>137</v>
      </c>
      <c r="AY38" s="219" t="s">
        <v>137</v>
      </c>
    </row>
    <row r="39" spans="1:39" ht="36" customHeight="1" thickBot="1">
      <c r="A39" s="647" t="s">
        <v>179</v>
      </c>
      <c r="B39" s="631"/>
      <c r="C39" s="631"/>
      <c r="D39" s="631"/>
      <c r="E39" s="631"/>
      <c r="F39" s="631"/>
      <c r="G39" s="632"/>
      <c r="H39" s="211"/>
      <c r="I39" s="649" t="s">
        <v>173</v>
      </c>
      <c r="J39" s="649"/>
      <c r="K39" s="649"/>
      <c r="L39" s="649"/>
      <c r="M39" s="649"/>
      <c r="N39" s="212"/>
      <c r="O39" s="567" t="s">
        <v>180</v>
      </c>
      <c r="P39" s="567"/>
      <c r="Q39" s="567"/>
      <c r="R39" s="567"/>
      <c r="S39" s="567"/>
      <c r="T39" s="567"/>
      <c r="U39" s="212"/>
      <c r="V39" s="567" t="s">
        <v>169</v>
      </c>
      <c r="W39" s="567"/>
      <c r="X39" s="567"/>
      <c r="Y39" s="567"/>
      <c r="Z39" s="567"/>
      <c r="AA39" s="567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3"/>
    </row>
    <row r="40" spans="1:198" ht="40.5" customHeight="1">
      <c r="A40" s="639" t="s">
        <v>477</v>
      </c>
      <c r="B40" s="640"/>
      <c r="C40" s="640"/>
      <c r="D40" s="640"/>
      <c r="E40" s="640"/>
      <c r="F40" s="640"/>
      <c r="G40" s="640"/>
      <c r="H40" s="573" t="s">
        <v>167</v>
      </c>
      <c r="I40" s="573"/>
      <c r="J40" s="573"/>
      <c r="K40" s="573"/>
      <c r="L40" s="573"/>
      <c r="M40" s="573"/>
      <c r="N40" s="209"/>
      <c r="O40" s="550" t="s">
        <v>160</v>
      </c>
      <c r="P40" s="550"/>
      <c r="Q40" s="550"/>
      <c r="R40" s="550"/>
      <c r="S40" s="210"/>
      <c r="T40" s="550" t="s">
        <v>161</v>
      </c>
      <c r="U40" s="550"/>
      <c r="V40" s="550"/>
      <c r="W40" s="550"/>
      <c r="X40" s="560" t="s">
        <v>168</v>
      </c>
      <c r="Y40" s="561"/>
      <c r="Z40" s="561"/>
      <c r="AA40" s="561"/>
      <c r="AB40" s="561"/>
      <c r="AC40" s="561"/>
      <c r="AD40" s="563"/>
      <c r="AE40" s="576"/>
      <c r="AF40" s="576"/>
      <c r="AG40" s="576"/>
      <c r="AH40" s="576"/>
      <c r="AI40" s="576"/>
      <c r="AJ40" s="576"/>
      <c r="AK40" s="576"/>
      <c r="AL40" s="576"/>
      <c r="AM40" s="652"/>
      <c r="GP40" s="219" t="b">
        <v>0</v>
      </c>
    </row>
    <row r="41" spans="1:39" ht="41.25" customHeight="1">
      <c r="A41" s="641"/>
      <c r="B41" s="642"/>
      <c r="C41" s="642"/>
      <c r="D41" s="642"/>
      <c r="E41" s="642"/>
      <c r="F41" s="642"/>
      <c r="G41" s="642"/>
      <c r="H41" s="570" t="s">
        <v>71</v>
      </c>
      <c r="I41" s="571"/>
      <c r="J41" s="571"/>
      <c r="K41" s="571"/>
      <c r="L41" s="571"/>
      <c r="M41" s="572"/>
      <c r="N41" s="564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6"/>
      <c r="Z41" s="551" t="s">
        <v>68</v>
      </c>
      <c r="AA41" s="552"/>
      <c r="AB41" s="553"/>
      <c r="AC41" s="574"/>
      <c r="AD41" s="575"/>
      <c r="AE41" s="551" t="s">
        <v>69</v>
      </c>
      <c r="AF41" s="553"/>
      <c r="AG41" s="564"/>
      <c r="AH41" s="565"/>
      <c r="AI41" s="565"/>
      <c r="AJ41" s="565"/>
      <c r="AK41" s="565"/>
      <c r="AL41" s="565"/>
      <c r="AM41" s="568"/>
    </row>
    <row r="42" spans="1:39" ht="40.5" customHeight="1" thickBot="1">
      <c r="A42" s="647" t="s">
        <v>179</v>
      </c>
      <c r="B42" s="631"/>
      <c r="C42" s="631"/>
      <c r="D42" s="631"/>
      <c r="E42" s="631"/>
      <c r="F42" s="631"/>
      <c r="G42" s="632"/>
      <c r="H42" s="211"/>
      <c r="I42" s="649" t="s">
        <v>173</v>
      </c>
      <c r="J42" s="649"/>
      <c r="K42" s="649"/>
      <c r="L42" s="649"/>
      <c r="M42" s="649"/>
      <c r="N42" s="212"/>
      <c r="O42" s="567" t="s">
        <v>180</v>
      </c>
      <c r="P42" s="567"/>
      <c r="Q42" s="567"/>
      <c r="R42" s="567"/>
      <c r="S42" s="567"/>
      <c r="T42" s="567"/>
      <c r="U42" s="212"/>
      <c r="V42" s="567" t="s">
        <v>169</v>
      </c>
      <c r="W42" s="567"/>
      <c r="X42" s="567"/>
      <c r="Y42" s="567"/>
      <c r="Z42" s="567"/>
      <c r="AA42" s="567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3"/>
    </row>
    <row r="43" spans="1:198" ht="42" customHeight="1">
      <c r="A43" s="933" t="s">
        <v>478</v>
      </c>
      <c r="B43" s="934"/>
      <c r="C43" s="934"/>
      <c r="D43" s="934"/>
      <c r="E43" s="934"/>
      <c r="F43" s="934"/>
      <c r="G43" s="935"/>
      <c r="H43" s="573" t="s">
        <v>167</v>
      </c>
      <c r="I43" s="573"/>
      <c r="J43" s="573"/>
      <c r="K43" s="573"/>
      <c r="L43" s="573"/>
      <c r="M43" s="573"/>
      <c r="N43" s="209"/>
      <c r="O43" s="550" t="s">
        <v>160</v>
      </c>
      <c r="P43" s="550"/>
      <c r="Q43" s="550"/>
      <c r="R43" s="550"/>
      <c r="S43" s="210"/>
      <c r="T43" s="550" t="s">
        <v>161</v>
      </c>
      <c r="U43" s="550"/>
      <c r="V43" s="550"/>
      <c r="W43" s="550"/>
      <c r="X43" s="560" t="s">
        <v>168</v>
      </c>
      <c r="Y43" s="561"/>
      <c r="Z43" s="561"/>
      <c r="AA43" s="561"/>
      <c r="AB43" s="561"/>
      <c r="AC43" s="561"/>
      <c r="AD43" s="563"/>
      <c r="AE43" s="576"/>
      <c r="AF43" s="577"/>
      <c r="AG43" s="577"/>
      <c r="AH43" s="577"/>
      <c r="AI43" s="577"/>
      <c r="AJ43" s="577"/>
      <c r="AK43" s="577"/>
      <c r="AL43" s="577"/>
      <c r="AM43" s="578"/>
      <c r="AN43" s="221"/>
      <c r="AO43" s="221"/>
      <c r="AP43" s="221"/>
      <c r="AR43" s="222"/>
      <c r="GP43" s="219" t="b">
        <v>0</v>
      </c>
    </row>
    <row r="44" spans="1:44" ht="41.25" customHeight="1">
      <c r="A44" s="936"/>
      <c r="B44" s="562"/>
      <c r="C44" s="562"/>
      <c r="D44" s="562"/>
      <c r="E44" s="562"/>
      <c r="F44" s="562"/>
      <c r="G44" s="937"/>
      <c r="H44" s="570" t="s">
        <v>71</v>
      </c>
      <c r="I44" s="571"/>
      <c r="J44" s="571"/>
      <c r="K44" s="571"/>
      <c r="L44" s="571"/>
      <c r="M44" s="572"/>
      <c r="N44" s="564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6"/>
      <c r="Z44" s="551" t="s">
        <v>68</v>
      </c>
      <c r="AA44" s="552"/>
      <c r="AB44" s="553"/>
      <c r="AC44" s="564"/>
      <c r="AD44" s="565"/>
      <c r="AE44" s="551" t="s">
        <v>69</v>
      </c>
      <c r="AF44" s="553"/>
      <c r="AG44" s="564"/>
      <c r="AH44" s="565"/>
      <c r="AI44" s="565"/>
      <c r="AJ44" s="565"/>
      <c r="AK44" s="565"/>
      <c r="AL44" s="565"/>
      <c r="AM44" s="568"/>
      <c r="AR44" s="222"/>
    </row>
    <row r="45" spans="1:39" ht="41.25" customHeight="1">
      <c r="A45" s="938" t="s">
        <v>179</v>
      </c>
      <c r="B45" s="939"/>
      <c r="C45" s="939"/>
      <c r="D45" s="939"/>
      <c r="E45" s="939"/>
      <c r="F45" s="939"/>
      <c r="G45" s="940"/>
      <c r="H45" s="214"/>
      <c r="I45" s="744" t="s">
        <v>173</v>
      </c>
      <c r="J45" s="744"/>
      <c r="K45" s="744"/>
      <c r="L45" s="744"/>
      <c r="M45" s="744"/>
      <c r="N45" s="215"/>
      <c r="O45" s="925" t="s">
        <v>180</v>
      </c>
      <c r="P45" s="925"/>
      <c r="Q45" s="925"/>
      <c r="R45" s="925"/>
      <c r="S45" s="925"/>
      <c r="T45" s="925"/>
      <c r="U45" s="215"/>
      <c r="V45" s="925" t="s">
        <v>169</v>
      </c>
      <c r="W45" s="925"/>
      <c r="X45" s="925"/>
      <c r="Y45" s="925"/>
      <c r="Z45" s="925"/>
      <c r="AA45" s="92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6"/>
    </row>
    <row r="46" spans="1:39" ht="6" customHeight="1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</row>
    <row r="47" spans="1:39" ht="28.5" customHeight="1" thickBot="1">
      <c r="A47" s="665" t="s">
        <v>58</v>
      </c>
      <c r="B47" s="666"/>
      <c r="C47" s="666"/>
      <c r="D47" s="666"/>
      <c r="E47" s="666"/>
      <c r="F47" s="666"/>
      <c r="G47" s="666"/>
      <c r="H47" s="944"/>
      <c r="I47" s="944"/>
      <c r="J47" s="944"/>
      <c r="K47" s="944"/>
      <c r="L47" s="944"/>
      <c r="M47" s="944"/>
      <c r="N47" s="944"/>
      <c r="O47" s="944"/>
      <c r="P47" s="944"/>
      <c r="Q47" s="562" t="s">
        <v>59</v>
      </c>
      <c r="R47" s="562"/>
      <c r="S47" s="562"/>
      <c r="T47" s="562"/>
      <c r="U47" s="944"/>
      <c r="V47" s="944"/>
      <c r="W47" s="944"/>
      <c r="X47" s="944"/>
      <c r="Y47" s="944"/>
      <c r="Z47" s="944"/>
      <c r="AA47" s="944"/>
      <c r="AB47" s="944"/>
      <c r="AC47" s="710" t="s">
        <v>60</v>
      </c>
      <c r="AD47" s="710"/>
      <c r="AE47" s="710"/>
      <c r="AF47" s="941"/>
      <c r="AG47" s="942"/>
      <c r="AH47" s="942"/>
      <c r="AI47" s="942"/>
      <c r="AJ47" s="942"/>
      <c r="AK47" s="942"/>
      <c r="AL47" s="942"/>
      <c r="AM47" s="943"/>
    </row>
    <row r="48" spans="1:198" ht="36" customHeight="1" thickBot="1">
      <c r="A48" s="665" t="s">
        <v>159</v>
      </c>
      <c r="B48" s="666"/>
      <c r="C48" s="666"/>
      <c r="D48" s="666"/>
      <c r="E48" s="666"/>
      <c r="F48" s="666"/>
      <c r="G48" s="666"/>
      <c r="H48" s="929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1"/>
      <c r="X48" s="570" t="s">
        <v>162</v>
      </c>
      <c r="Y48" s="571"/>
      <c r="Z48" s="571"/>
      <c r="AA48" s="571"/>
      <c r="AB48" s="571"/>
      <c r="AC48" s="571"/>
      <c r="AD48" s="572"/>
      <c r="AE48" s="913"/>
      <c r="AF48" s="914"/>
      <c r="AG48" s="914"/>
      <c r="AH48" s="914"/>
      <c r="AI48" s="914"/>
      <c r="AJ48" s="914"/>
      <c r="AK48" s="914"/>
      <c r="AL48" s="914"/>
      <c r="AM48" s="915"/>
      <c r="GP48" s="219" t="b">
        <v>1</v>
      </c>
    </row>
    <row r="49" spans="1:39" ht="39" customHeight="1" thickBot="1">
      <c r="A49" s="665" t="s">
        <v>51</v>
      </c>
      <c r="B49" s="666"/>
      <c r="C49" s="666"/>
      <c r="D49" s="666"/>
      <c r="E49" s="666"/>
      <c r="F49" s="666"/>
      <c r="G49" s="666"/>
      <c r="H49" s="648" t="s">
        <v>52</v>
      </c>
      <c r="I49" s="648"/>
      <c r="J49" s="648"/>
      <c r="K49" s="923"/>
      <c r="L49" s="924"/>
      <c r="M49" s="551" t="s">
        <v>327</v>
      </c>
      <c r="N49" s="552"/>
      <c r="O49" s="552"/>
      <c r="P49" s="932"/>
      <c r="Q49" s="932"/>
      <c r="R49" s="932"/>
      <c r="S49" s="932"/>
      <c r="T49" s="570" t="s">
        <v>53</v>
      </c>
      <c r="U49" s="571"/>
      <c r="V49" s="571"/>
      <c r="W49" s="916"/>
      <c r="X49" s="917"/>
      <c r="Y49" s="917"/>
      <c r="Z49" s="917"/>
      <c r="AA49" s="917"/>
      <c r="AB49" s="918"/>
      <c r="AC49" s="642" t="s">
        <v>386</v>
      </c>
      <c r="AD49" s="642"/>
      <c r="AE49" s="168"/>
      <c r="AF49" s="919" t="s">
        <v>54</v>
      </c>
      <c r="AG49" s="920"/>
      <c r="AH49" s="921"/>
      <c r="AI49" s="921"/>
      <c r="AJ49" s="921"/>
      <c r="AK49" s="921"/>
      <c r="AL49" s="921"/>
      <c r="AM49" s="922"/>
    </row>
    <row r="50" spans="1:39" ht="41.25" customHeight="1" thickBot="1">
      <c r="A50" s="665" t="s">
        <v>203</v>
      </c>
      <c r="B50" s="666"/>
      <c r="C50" s="666"/>
      <c r="D50" s="666"/>
      <c r="E50" s="666"/>
      <c r="F50" s="666"/>
      <c r="G50" s="666"/>
      <c r="H50" s="926"/>
      <c r="I50" s="927"/>
      <c r="J50" s="927"/>
      <c r="K50" s="927"/>
      <c r="L50" s="927"/>
      <c r="M50" s="928"/>
      <c r="N50" s="554" t="s">
        <v>201</v>
      </c>
      <c r="O50" s="555"/>
      <c r="P50" s="555"/>
      <c r="Q50" s="556"/>
      <c r="R50" s="948"/>
      <c r="S50" s="949"/>
      <c r="T50" s="949"/>
      <c r="U50" s="949"/>
      <c r="V50" s="949"/>
      <c r="W50" s="950"/>
      <c r="X50" s="554" t="s">
        <v>202</v>
      </c>
      <c r="Y50" s="556"/>
      <c r="Z50" s="583"/>
      <c r="AA50" s="584"/>
      <c r="AB50" s="584"/>
      <c r="AC50" s="584"/>
      <c r="AD50" s="585"/>
      <c r="AE50" s="600" t="s">
        <v>204</v>
      </c>
      <c r="AF50" s="601"/>
      <c r="AG50" s="605"/>
      <c r="AH50" s="584"/>
      <c r="AI50" s="584"/>
      <c r="AJ50" s="584"/>
      <c r="AK50" s="584"/>
      <c r="AL50" s="584"/>
      <c r="AM50" s="606"/>
    </row>
    <row r="51" spans="1:39" s="284" customFormat="1" ht="29.25" customHeight="1" thickBot="1">
      <c r="A51" s="580" t="s">
        <v>227</v>
      </c>
      <c r="B51" s="581"/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1"/>
      <c r="AF51" s="581"/>
      <c r="AG51" s="581"/>
      <c r="AH51" s="581"/>
      <c r="AI51" s="581"/>
      <c r="AJ51" s="581"/>
      <c r="AK51" s="581"/>
      <c r="AL51" s="581"/>
      <c r="AM51" s="582"/>
    </row>
    <row r="52" spans="1:39" ht="27" customHeight="1">
      <c r="A52" s="678" t="s">
        <v>562</v>
      </c>
      <c r="B52" s="679"/>
      <c r="C52" s="679"/>
      <c r="D52" s="679"/>
      <c r="E52" s="679"/>
      <c r="F52" s="679"/>
      <c r="G52" s="680"/>
      <c r="H52" s="573" t="s">
        <v>285</v>
      </c>
      <c r="I52" s="573"/>
      <c r="J52" s="573"/>
      <c r="K52" s="573"/>
      <c r="L52" s="573"/>
      <c r="M52" s="573"/>
      <c r="N52" s="573"/>
      <c r="O52" s="573"/>
      <c r="P52" s="573"/>
      <c r="Q52" s="684"/>
      <c r="R52" s="684"/>
      <c r="S52" s="684"/>
      <c r="T52" s="684"/>
      <c r="U52" s="684"/>
      <c r="V52" s="684"/>
      <c r="W52" s="684"/>
      <c r="X52" s="684"/>
      <c r="Y52" s="684"/>
      <c r="Z52" s="573" t="s">
        <v>332</v>
      </c>
      <c r="AA52" s="573"/>
      <c r="AB52" s="573"/>
      <c r="AC52" s="573"/>
      <c r="AD52" s="573"/>
      <c r="AE52" s="573"/>
      <c r="AF52" s="573"/>
      <c r="AG52" s="684"/>
      <c r="AH52" s="684"/>
      <c r="AI52" s="684"/>
      <c r="AJ52" s="684"/>
      <c r="AK52" s="684"/>
      <c r="AL52" s="684"/>
      <c r="AM52" s="685"/>
    </row>
    <row r="53" spans="1:39" ht="47.25" customHeight="1" thickBot="1">
      <c r="A53" s="681"/>
      <c r="B53" s="682"/>
      <c r="C53" s="682"/>
      <c r="D53" s="682"/>
      <c r="E53" s="682"/>
      <c r="F53" s="682"/>
      <c r="G53" s="683"/>
      <c r="H53" s="630" t="s">
        <v>228</v>
      </c>
      <c r="I53" s="631"/>
      <c r="J53" s="631"/>
      <c r="K53" s="631"/>
      <c r="L53" s="631"/>
      <c r="M53" s="632"/>
      <c r="N53" s="686"/>
      <c r="O53" s="686"/>
      <c r="P53" s="686"/>
      <c r="Q53" s="686"/>
      <c r="R53" s="686"/>
      <c r="S53" s="686"/>
      <c r="T53" s="686"/>
      <c r="U53" s="686"/>
      <c r="V53" s="686"/>
      <c r="W53" s="686"/>
      <c r="X53" s="686"/>
      <c r="Y53" s="686"/>
      <c r="Z53" s="686"/>
      <c r="AA53" s="686"/>
      <c r="AB53" s="686"/>
      <c r="AC53" s="907" t="s">
        <v>313</v>
      </c>
      <c r="AD53" s="907"/>
      <c r="AE53" s="907"/>
      <c r="AF53" s="907"/>
      <c r="AG53" s="907"/>
      <c r="AH53" s="907"/>
      <c r="AI53" s="907"/>
      <c r="AJ53" s="676"/>
      <c r="AK53" s="676"/>
      <c r="AL53" s="676"/>
      <c r="AM53" s="677"/>
    </row>
    <row r="54" spans="1:39" ht="27" customHeight="1">
      <c r="A54" s="687" t="s">
        <v>186</v>
      </c>
      <c r="B54" s="688"/>
      <c r="C54" s="688"/>
      <c r="D54" s="688"/>
      <c r="E54" s="688"/>
      <c r="F54" s="688"/>
      <c r="G54" s="688"/>
      <c r="H54" s="223"/>
      <c r="I54" s="689" t="s">
        <v>187</v>
      </c>
      <c r="J54" s="689"/>
      <c r="K54" s="689"/>
      <c r="L54" s="689"/>
      <c r="M54" s="689"/>
      <c r="N54" s="224"/>
      <c r="O54" s="579" t="s">
        <v>188</v>
      </c>
      <c r="P54" s="579"/>
      <c r="Q54" s="579"/>
      <c r="R54" s="579"/>
      <c r="S54" s="579"/>
      <c r="T54" s="579"/>
      <c r="U54" s="224"/>
      <c r="V54" s="579" t="s">
        <v>189</v>
      </c>
      <c r="W54" s="579"/>
      <c r="X54" s="579"/>
      <c r="Y54" s="579"/>
      <c r="Z54" s="579"/>
      <c r="AA54" s="579"/>
      <c r="AB54" s="224"/>
      <c r="AC54" s="579" t="s">
        <v>190</v>
      </c>
      <c r="AD54" s="579"/>
      <c r="AE54" s="579"/>
      <c r="AF54" s="579"/>
      <c r="AG54" s="579"/>
      <c r="AH54" s="579"/>
      <c r="AI54" s="224"/>
      <c r="AJ54" s="224"/>
      <c r="AK54" s="224"/>
      <c r="AL54" s="224"/>
      <c r="AM54" s="225"/>
    </row>
    <row r="55" spans="1:39" ht="45" customHeight="1">
      <c r="A55" s="643" t="s">
        <v>44</v>
      </c>
      <c r="B55" s="644"/>
      <c r="C55" s="644"/>
      <c r="D55" s="644"/>
      <c r="E55" s="644"/>
      <c r="F55" s="644"/>
      <c r="G55" s="644"/>
      <c r="H55" s="214"/>
      <c r="I55" s="673" t="s">
        <v>191</v>
      </c>
      <c r="J55" s="673"/>
      <c r="K55" s="673"/>
      <c r="L55" s="673"/>
      <c r="M55" s="673"/>
      <c r="N55" s="215"/>
      <c r="O55" s="753" t="s">
        <v>192</v>
      </c>
      <c r="P55" s="753"/>
      <c r="Q55" s="753"/>
      <c r="R55" s="753"/>
      <c r="S55" s="753"/>
      <c r="T55" s="753"/>
      <c r="U55" s="215"/>
      <c r="V55" s="911" t="s">
        <v>193</v>
      </c>
      <c r="W55" s="911"/>
      <c r="X55" s="911"/>
      <c r="Y55" s="911"/>
      <c r="Z55" s="911"/>
      <c r="AA55" s="911"/>
      <c r="AB55" s="911"/>
      <c r="AC55" s="911"/>
      <c r="AD55" s="911"/>
      <c r="AE55" s="911"/>
      <c r="AF55" s="911"/>
      <c r="AG55" s="911"/>
      <c r="AH55" s="911"/>
      <c r="AI55" s="911"/>
      <c r="AJ55" s="911"/>
      <c r="AK55" s="911"/>
      <c r="AL55" s="911"/>
      <c r="AM55" s="912"/>
    </row>
    <row r="56" spans="1:39" ht="27" customHeight="1">
      <c r="A56" s="643" t="s">
        <v>194</v>
      </c>
      <c r="B56" s="644"/>
      <c r="C56" s="644"/>
      <c r="D56" s="644"/>
      <c r="E56" s="644"/>
      <c r="F56" s="644"/>
      <c r="G56" s="644"/>
      <c r="H56" s="552" t="s">
        <v>195</v>
      </c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3"/>
      <c r="X56" s="551" t="s">
        <v>196</v>
      </c>
      <c r="Y56" s="552"/>
      <c r="Z56" s="552"/>
      <c r="AA56" s="552"/>
      <c r="AB56" s="552"/>
      <c r="AC56" s="552"/>
      <c r="AD56" s="552"/>
      <c r="AE56" s="552"/>
      <c r="AF56" s="552"/>
      <c r="AG56" s="552"/>
      <c r="AH56" s="552"/>
      <c r="AI56" s="552"/>
      <c r="AJ56" s="552"/>
      <c r="AK56" s="552"/>
      <c r="AL56" s="552"/>
      <c r="AM56" s="958"/>
    </row>
    <row r="57" spans="1:54" ht="27" customHeight="1">
      <c r="A57" s="643"/>
      <c r="B57" s="644"/>
      <c r="C57" s="644"/>
      <c r="D57" s="644"/>
      <c r="E57" s="644"/>
      <c r="F57" s="644"/>
      <c r="G57" s="644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3"/>
      <c r="X57" s="659"/>
      <c r="Y57" s="660"/>
      <c r="Z57" s="660"/>
      <c r="AA57" s="660"/>
      <c r="AB57" s="660"/>
      <c r="AC57" s="660"/>
      <c r="AD57" s="660"/>
      <c r="AE57" s="660"/>
      <c r="AF57" s="660"/>
      <c r="AG57" s="660"/>
      <c r="AH57" s="660"/>
      <c r="AI57" s="660"/>
      <c r="AJ57" s="660"/>
      <c r="AK57" s="660"/>
      <c r="AL57" s="660"/>
      <c r="AM57" s="661"/>
      <c r="AO57" s="219" t="s">
        <v>181</v>
      </c>
      <c r="BB57" s="219" t="s">
        <v>137</v>
      </c>
    </row>
    <row r="58" spans="1:54" ht="27" customHeight="1" thickBot="1">
      <c r="A58" s="645"/>
      <c r="B58" s="646"/>
      <c r="C58" s="646"/>
      <c r="D58" s="646"/>
      <c r="E58" s="646"/>
      <c r="F58" s="646"/>
      <c r="G58" s="674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664"/>
      <c r="X58" s="960"/>
      <c r="Y58" s="961"/>
      <c r="Z58" s="961"/>
      <c r="AA58" s="961"/>
      <c r="AB58" s="961"/>
      <c r="AC58" s="961"/>
      <c r="AD58" s="961"/>
      <c r="AE58" s="961"/>
      <c r="AF58" s="961"/>
      <c r="AG58" s="961"/>
      <c r="AH58" s="961"/>
      <c r="AI58" s="961"/>
      <c r="AJ58" s="961"/>
      <c r="AK58" s="961"/>
      <c r="AL58" s="961"/>
      <c r="AM58" s="962"/>
      <c r="AO58" s="219" t="s">
        <v>182</v>
      </c>
      <c r="BB58" s="219" t="s">
        <v>183</v>
      </c>
    </row>
    <row r="59" spans="1:41" ht="75.75" customHeight="1">
      <c r="A59" s="933" t="s">
        <v>45</v>
      </c>
      <c r="B59" s="934"/>
      <c r="C59" s="934"/>
      <c r="D59" s="934"/>
      <c r="E59" s="934"/>
      <c r="F59" s="934"/>
      <c r="G59" s="935"/>
      <c r="H59" s="505"/>
      <c r="I59" s="955" t="s">
        <v>564</v>
      </c>
      <c r="J59" s="955"/>
      <c r="K59" s="955"/>
      <c r="L59" s="955"/>
      <c r="M59" s="955"/>
      <c r="N59" s="955"/>
      <c r="O59" s="506"/>
      <c r="P59" s="956" t="s">
        <v>138</v>
      </c>
      <c r="Q59" s="956"/>
      <c r="R59" s="957"/>
      <c r="S59" s="959" t="s">
        <v>198</v>
      </c>
      <c r="T59" s="934"/>
      <c r="U59" s="934"/>
      <c r="V59" s="934"/>
      <c r="W59" s="934"/>
      <c r="X59" s="934"/>
      <c r="Y59" s="934"/>
      <c r="Z59" s="934"/>
      <c r="AA59" s="934"/>
      <c r="AB59" s="935"/>
      <c r="AC59" s="492"/>
      <c r="AD59" s="955" t="s">
        <v>563</v>
      </c>
      <c r="AE59" s="955"/>
      <c r="AF59" s="955"/>
      <c r="AG59" s="955"/>
      <c r="AH59" s="955"/>
      <c r="AI59" s="492"/>
      <c r="AJ59" s="492"/>
      <c r="AK59" s="956" t="s">
        <v>197</v>
      </c>
      <c r="AL59" s="956"/>
      <c r="AM59" s="963"/>
      <c r="AO59" s="219" t="s">
        <v>184</v>
      </c>
    </row>
    <row r="60" spans="1:41" ht="76.5" customHeight="1">
      <c r="A60" s="945" t="s">
        <v>134</v>
      </c>
      <c r="B60" s="946"/>
      <c r="C60" s="946"/>
      <c r="D60" s="946"/>
      <c r="E60" s="946"/>
      <c r="F60" s="946"/>
      <c r="G60" s="947"/>
      <c r="H60" s="507" t="s">
        <v>471</v>
      </c>
      <c r="I60" s="675" t="s">
        <v>510</v>
      </c>
      <c r="J60" s="675"/>
      <c r="K60" s="675"/>
      <c r="L60" s="675"/>
      <c r="M60" s="675"/>
      <c r="N60" s="675"/>
      <c r="O60" s="508"/>
      <c r="P60" s="953" t="s">
        <v>138</v>
      </c>
      <c r="Q60" s="953"/>
      <c r="R60" s="954"/>
      <c r="S60" s="642" t="s">
        <v>135</v>
      </c>
      <c r="T60" s="642"/>
      <c r="U60" s="642"/>
      <c r="V60" s="642"/>
      <c r="W60" s="642"/>
      <c r="X60" s="642"/>
      <c r="Y60" s="642"/>
      <c r="Z60" s="642"/>
      <c r="AA60" s="642"/>
      <c r="AB60" s="642"/>
      <c r="AC60" s="503"/>
      <c r="AD60" s="675" t="s">
        <v>563</v>
      </c>
      <c r="AE60" s="675"/>
      <c r="AF60" s="675"/>
      <c r="AG60" s="675"/>
      <c r="AH60" s="675"/>
      <c r="AI60" s="504"/>
      <c r="AJ60" s="504"/>
      <c r="AK60" s="953" t="s">
        <v>197</v>
      </c>
      <c r="AL60" s="953"/>
      <c r="AM60" s="954"/>
      <c r="AO60" s="219" t="s">
        <v>137</v>
      </c>
    </row>
    <row r="61" spans="1:41" ht="53.25" customHeight="1" thickBot="1">
      <c r="A61" s="687" t="s">
        <v>200</v>
      </c>
      <c r="B61" s="688"/>
      <c r="C61" s="688"/>
      <c r="D61" s="688"/>
      <c r="E61" s="688"/>
      <c r="F61" s="688"/>
      <c r="G61" s="688"/>
      <c r="H61" s="952"/>
      <c r="I61" s="952"/>
      <c r="J61" s="952"/>
      <c r="K61" s="952"/>
      <c r="L61" s="952"/>
      <c r="M61" s="952"/>
      <c r="N61" s="952"/>
      <c r="O61" s="952"/>
      <c r="P61" s="952"/>
      <c r="Q61" s="952"/>
      <c r="R61" s="952"/>
      <c r="S61" s="952"/>
      <c r="T61" s="952"/>
      <c r="U61" s="952"/>
      <c r="V61" s="952"/>
      <c r="W61" s="952"/>
      <c r="X61" s="964" t="s">
        <v>206</v>
      </c>
      <c r="Y61" s="965"/>
      <c r="Z61" s="965"/>
      <c r="AA61" s="965"/>
      <c r="AB61" s="965"/>
      <c r="AC61" s="965"/>
      <c r="AD61" s="966"/>
      <c r="AE61" s="967"/>
      <c r="AF61" s="968"/>
      <c r="AG61" s="968"/>
      <c r="AH61" s="968"/>
      <c r="AI61" s="968"/>
      <c r="AJ61" s="968"/>
      <c r="AK61" s="968"/>
      <c r="AL61" s="968"/>
      <c r="AM61" s="969"/>
      <c r="AO61" s="220" t="s">
        <v>185</v>
      </c>
    </row>
    <row r="62" spans="1:41" ht="27" customHeight="1">
      <c r="A62" s="586" t="s">
        <v>618</v>
      </c>
      <c r="B62" s="587"/>
      <c r="C62" s="587"/>
      <c r="D62" s="587"/>
      <c r="E62" s="587"/>
      <c r="F62" s="587"/>
      <c r="G62" s="587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87"/>
      <c r="T62" s="587"/>
      <c r="U62" s="587"/>
      <c r="V62" s="587"/>
      <c r="W62" s="587"/>
      <c r="X62" s="587"/>
      <c r="Y62" s="587"/>
      <c r="Z62" s="587"/>
      <c r="AA62" s="587"/>
      <c r="AB62" s="587"/>
      <c r="AC62" s="587"/>
      <c r="AD62" s="587"/>
      <c r="AE62" s="587"/>
      <c r="AF62" s="587"/>
      <c r="AG62" s="587"/>
      <c r="AH62" s="587"/>
      <c r="AI62" s="587"/>
      <c r="AJ62" s="587"/>
      <c r="AK62" s="587"/>
      <c r="AL62" s="587"/>
      <c r="AM62" s="588"/>
      <c r="AO62" s="219" t="s">
        <v>138</v>
      </c>
    </row>
    <row r="63" spans="1:39" ht="43.5" customHeight="1">
      <c r="A63" s="643" t="s">
        <v>207</v>
      </c>
      <c r="B63" s="644"/>
      <c r="C63" s="644"/>
      <c r="D63" s="644"/>
      <c r="E63" s="644"/>
      <c r="F63" s="644"/>
      <c r="G63" s="951"/>
      <c r="H63" s="787"/>
      <c r="I63" s="787"/>
      <c r="J63" s="787"/>
      <c r="K63" s="787"/>
      <c r="L63" s="787"/>
      <c r="M63" s="787"/>
      <c r="N63" s="787"/>
      <c r="O63" s="787"/>
      <c r="P63" s="787"/>
      <c r="Q63" s="908" t="s">
        <v>619</v>
      </c>
      <c r="R63" s="908"/>
      <c r="S63" s="908"/>
      <c r="T63" s="671"/>
      <c r="U63" s="672"/>
      <c r="V63" s="551" t="s">
        <v>4</v>
      </c>
      <c r="W63" s="553"/>
      <c r="X63" s="970"/>
      <c r="Y63" s="971"/>
      <c r="Z63" s="971"/>
      <c r="AA63" s="971"/>
      <c r="AB63" s="972"/>
      <c r="AC63" s="642" t="s">
        <v>208</v>
      </c>
      <c r="AD63" s="642"/>
      <c r="AE63" s="642"/>
      <c r="AF63" s="973"/>
      <c r="AG63" s="973"/>
      <c r="AH63" s="973"/>
      <c r="AI63" s="973"/>
      <c r="AJ63" s="973"/>
      <c r="AK63" s="973"/>
      <c r="AL63" s="973"/>
      <c r="AM63" s="974"/>
    </row>
    <row r="64" spans="1:39" ht="33" customHeight="1">
      <c r="A64" s="643" t="s">
        <v>207</v>
      </c>
      <c r="B64" s="644"/>
      <c r="C64" s="644"/>
      <c r="D64" s="644"/>
      <c r="E64" s="644"/>
      <c r="F64" s="644"/>
      <c r="G64" s="644"/>
      <c r="H64" s="564"/>
      <c r="I64" s="565"/>
      <c r="J64" s="565"/>
      <c r="K64" s="565"/>
      <c r="L64" s="565"/>
      <c r="M64" s="565"/>
      <c r="N64" s="565"/>
      <c r="O64" s="565"/>
      <c r="P64" s="566"/>
      <c r="Q64" s="908" t="s">
        <v>600</v>
      </c>
      <c r="R64" s="908"/>
      <c r="S64" s="908"/>
      <c r="T64" s="671"/>
      <c r="U64" s="672"/>
      <c r="V64" s="551" t="s">
        <v>4</v>
      </c>
      <c r="W64" s="553"/>
      <c r="X64" s="975"/>
      <c r="Y64" s="975"/>
      <c r="Z64" s="975"/>
      <c r="AA64" s="975"/>
      <c r="AB64" s="975"/>
      <c r="AC64" s="642" t="s">
        <v>208</v>
      </c>
      <c r="AD64" s="642"/>
      <c r="AE64" s="642"/>
      <c r="AF64" s="973"/>
      <c r="AG64" s="973"/>
      <c r="AH64" s="973"/>
      <c r="AI64" s="973"/>
      <c r="AJ64" s="973"/>
      <c r="AK64" s="973"/>
      <c r="AL64" s="973"/>
      <c r="AM64" s="974"/>
    </row>
    <row r="65" spans="1:39" ht="33" customHeight="1" thickBot="1">
      <c r="A65" s="665" t="s">
        <v>207</v>
      </c>
      <c r="B65" s="666"/>
      <c r="C65" s="666"/>
      <c r="D65" s="666"/>
      <c r="E65" s="666"/>
      <c r="F65" s="666"/>
      <c r="G65" s="666"/>
      <c r="H65" s="653"/>
      <c r="I65" s="654"/>
      <c r="J65" s="654"/>
      <c r="K65" s="654"/>
      <c r="L65" s="654"/>
      <c r="M65" s="654"/>
      <c r="N65" s="654"/>
      <c r="O65" s="654"/>
      <c r="P65" s="749"/>
      <c r="Q65" s="908" t="s">
        <v>600</v>
      </c>
      <c r="R65" s="908"/>
      <c r="S65" s="908"/>
      <c r="T65" s="671"/>
      <c r="U65" s="672"/>
      <c r="V65" s="551" t="s">
        <v>4</v>
      </c>
      <c r="W65" s="553"/>
      <c r="X65" s="750"/>
      <c r="Y65" s="751"/>
      <c r="Z65" s="751"/>
      <c r="AA65" s="751"/>
      <c r="AB65" s="752"/>
      <c r="AC65" s="907" t="s">
        <v>208</v>
      </c>
      <c r="AD65" s="907"/>
      <c r="AE65" s="907"/>
      <c r="AF65" s="909"/>
      <c r="AG65" s="909"/>
      <c r="AH65" s="909"/>
      <c r="AI65" s="909"/>
      <c r="AJ65" s="909"/>
      <c r="AK65" s="909"/>
      <c r="AL65" s="909"/>
      <c r="AM65" s="910"/>
    </row>
    <row r="66" spans="1:72" ht="27" customHeight="1">
      <c r="A66" s="586" t="s">
        <v>326</v>
      </c>
      <c r="B66" s="587"/>
      <c r="C66" s="587"/>
      <c r="D66" s="587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670"/>
      <c r="R66" s="670"/>
      <c r="S66" s="670"/>
      <c r="T66" s="587"/>
      <c r="U66" s="587"/>
      <c r="V66" s="587"/>
      <c r="W66" s="587"/>
      <c r="X66" s="587"/>
      <c r="Y66" s="587"/>
      <c r="Z66" s="587"/>
      <c r="AA66" s="587"/>
      <c r="AB66" s="587"/>
      <c r="AC66" s="587"/>
      <c r="AD66" s="587"/>
      <c r="AE66" s="587"/>
      <c r="AF66" s="587"/>
      <c r="AG66" s="587"/>
      <c r="AH66" s="587"/>
      <c r="AI66" s="587"/>
      <c r="AJ66" s="587"/>
      <c r="AK66" s="587"/>
      <c r="AL66" s="587"/>
      <c r="AM66" s="588"/>
      <c r="BB66" s="226"/>
      <c r="BT66" s="226"/>
    </row>
    <row r="67" spans="1:72" ht="57" customHeight="1">
      <c r="A67" s="657" t="s">
        <v>207</v>
      </c>
      <c r="B67" s="658"/>
      <c r="C67" s="658"/>
      <c r="D67" s="658"/>
      <c r="E67" s="658"/>
      <c r="F67" s="658"/>
      <c r="G67" s="658" t="s">
        <v>244</v>
      </c>
      <c r="H67" s="658"/>
      <c r="I67" s="658"/>
      <c r="J67" s="658"/>
      <c r="K67" s="658" t="s">
        <v>558</v>
      </c>
      <c r="L67" s="658"/>
      <c r="M67" s="658"/>
      <c r="N67" s="658"/>
      <c r="O67" s="658"/>
      <c r="P67" s="658"/>
      <c r="Q67" s="658" t="s">
        <v>559</v>
      </c>
      <c r="R67" s="658"/>
      <c r="S67" s="658"/>
      <c r="T67" s="658"/>
      <c r="U67" s="658"/>
      <c r="V67" s="658"/>
      <c r="W67" s="658"/>
      <c r="X67" s="658" t="s">
        <v>325</v>
      </c>
      <c r="Y67" s="658"/>
      <c r="Z67" s="658"/>
      <c r="AA67" s="658"/>
      <c r="AB67" s="658"/>
      <c r="AC67" s="658"/>
      <c r="AD67" s="658"/>
      <c r="AE67" s="667" t="s">
        <v>175</v>
      </c>
      <c r="AF67" s="668"/>
      <c r="AG67" s="668"/>
      <c r="AH67" s="669"/>
      <c r="AI67" s="667" t="s">
        <v>205</v>
      </c>
      <c r="AJ67" s="668"/>
      <c r="AK67" s="668"/>
      <c r="AL67" s="668"/>
      <c r="AM67" s="698"/>
      <c r="BB67" s="226"/>
      <c r="BT67" s="226"/>
    </row>
    <row r="68" spans="1:72" ht="27" customHeight="1">
      <c r="A68" s="655"/>
      <c r="B68" s="656"/>
      <c r="C68" s="656"/>
      <c r="D68" s="656"/>
      <c r="E68" s="656"/>
      <c r="F68" s="656"/>
      <c r="G68" s="738"/>
      <c r="H68" s="738"/>
      <c r="I68" s="738"/>
      <c r="J68" s="739"/>
      <c r="K68" s="690"/>
      <c r="L68" s="691"/>
      <c r="M68" s="691"/>
      <c r="N68" s="691"/>
      <c r="O68" s="691"/>
      <c r="P68" s="697"/>
      <c r="Q68" s="696"/>
      <c r="R68" s="696"/>
      <c r="S68" s="696"/>
      <c r="T68" s="696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3"/>
      <c r="AF68" s="694"/>
      <c r="AG68" s="694"/>
      <c r="AH68" s="695"/>
      <c r="AI68" s="690"/>
      <c r="AJ68" s="691"/>
      <c r="AK68" s="691"/>
      <c r="AL68" s="691"/>
      <c r="AM68" s="692"/>
      <c r="BB68" s="226"/>
      <c r="BT68" s="226"/>
    </row>
    <row r="69" spans="1:72" ht="27" customHeight="1">
      <c r="A69" s="655"/>
      <c r="B69" s="656"/>
      <c r="C69" s="656"/>
      <c r="D69" s="656"/>
      <c r="E69" s="656"/>
      <c r="F69" s="656"/>
      <c r="G69" s="738"/>
      <c r="H69" s="738"/>
      <c r="I69" s="738"/>
      <c r="J69" s="739"/>
      <c r="K69" s="690"/>
      <c r="L69" s="691"/>
      <c r="M69" s="691"/>
      <c r="N69" s="691"/>
      <c r="O69" s="691"/>
      <c r="P69" s="697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  <c r="AD69" s="696"/>
      <c r="AE69" s="693"/>
      <c r="AF69" s="694"/>
      <c r="AG69" s="694"/>
      <c r="AH69" s="695"/>
      <c r="AI69" s="690"/>
      <c r="AJ69" s="691"/>
      <c r="AK69" s="691"/>
      <c r="AL69" s="691"/>
      <c r="AM69" s="692"/>
      <c r="BB69" s="226"/>
      <c r="BT69" s="226"/>
    </row>
    <row r="70" spans="1:72" ht="27" customHeight="1">
      <c r="A70" s="655"/>
      <c r="B70" s="656"/>
      <c r="C70" s="656"/>
      <c r="D70" s="656"/>
      <c r="E70" s="656"/>
      <c r="F70" s="656"/>
      <c r="G70" s="738"/>
      <c r="H70" s="738"/>
      <c r="I70" s="738"/>
      <c r="J70" s="739"/>
      <c r="K70" s="690"/>
      <c r="L70" s="691"/>
      <c r="M70" s="691"/>
      <c r="N70" s="691"/>
      <c r="O70" s="691"/>
      <c r="P70" s="697"/>
      <c r="Q70" s="696"/>
      <c r="R70" s="696"/>
      <c r="S70" s="696"/>
      <c r="T70" s="696"/>
      <c r="U70" s="696"/>
      <c r="V70" s="696"/>
      <c r="W70" s="696"/>
      <c r="X70" s="696"/>
      <c r="Y70" s="696"/>
      <c r="Z70" s="696"/>
      <c r="AA70" s="696"/>
      <c r="AB70" s="696"/>
      <c r="AC70" s="696"/>
      <c r="AD70" s="696"/>
      <c r="AE70" s="693"/>
      <c r="AF70" s="694"/>
      <c r="AG70" s="694"/>
      <c r="AH70" s="695"/>
      <c r="AI70" s="690"/>
      <c r="AJ70" s="691"/>
      <c r="AK70" s="691"/>
      <c r="AL70" s="691"/>
      <c r="AM70" s="692"/>
      <c r="BB70" s="226"/>
      <c r="BT70" s="226"/>
    </row>
    <row r="71" spans="1:72" ht="27" customHeight="1">
      <c r="A71" s="655"/>
      <c r="B71" s="656"/>
      <c r="C71" s="656"/>
      <c r="D71" s="656"/>
      <c r="E71" s="656"/>
      <c r="F71" s="656"/>
      <c r="G71" s="738"/>
      <c r="H71" s="738"/>
      <c r="I71" s="738"/>
      <c r="J71" s="739"/>
      <c r="K71" s="690"/>
      <c r="L71" s="691"/>
      <c r="M71" s="691"/>
      <c r="N71" s="691"/>
      <c r="O71" s="691"/>
      <c r="P71" s="697"/>
      <c r="Q71" s="696"/>
      <c r="R71" s="696"/>
      <c r="S71" s="696"/>
      <c r="T71" s="696"/>
      <c r="U71" s="696"/>
      <c r="V71" s="696"/>
      <c r="W71" s="696"/>
      <c r="X71" s="696"/>
      <c r="Y71" s="696"/>
      <c r="Z71" s="696"/>
      <c r="AA71" s="696"/>
      <c r="AB71" s="696"/>
      <c r="AC71" s="696"/>
      <c r="AD71" s="696"/>
      <c r="AE71" s="693"/>
      <c r="AF71" s="694"/>
      <c r="AG71" s="694"/>
      <c r="AH71" s="695"/>
      <c r="AI71" s="690"/>
      <c r="AJ71" s="691"/>
      <c r="AK71" s="691"/>
      <c r="AL71" s="691"/>
      <c r="AM71" s="692"/>
      <c r="BB71" s="226"/>
      <c r="BT71" s="226"/>
    </row>
    <row r="72" spans="1:72" ht="27" customHeight="1">
      <c r="A72" s="743" t="s">
        <v>330</v>
      </c>
      <c r="B72" s="744"/>
      <c r="C72" s="744"/>
      <c r="D72" s="744"/>
      <c r="E72" s="744"/>
      <c r="F72" s="744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1"/>
      <c r="R72" s="741"/>
      <c r="S72" s="741"/>
      <c r="T72" s="741"/>
      <c r="U72" s="741"/>
      <c r="V72" s="741"/>
      <c r="W72" s="741"/>
      <c r="X72" s="741"/>
      <c r="Y72" s="741"/>
      <c r="Z72" s="741"/>
      <c r="AA72" s="741"/>
      <c r="AB72" s="741"/>
      <c r="AC72" s="741"/>
      <c r="AD72" s="741"/>
      <c r="AE72" s="741"/>
      <c r="AF72" s="741"/>
      <c r="AG72" s="741"/>
      <c r="AH72" s="741"/>
      <c r="AI72" s="744"/>
      <c r="AJ72" s="744"/>
      <c r="AK72" s="744"/>
      <c r="AL72" s="744"/>
      <c r="AM72" s="745"/>
      <c r="BB72" s="226"/>
      <c r="BT72" s="226"/>
    </row>
    <row r="73" spans="1:72" ht="27" customHeight="1">
      <c r="A73" s="740" t="s">
        <v>331</v>
      </c>
      <c r="B73" s="741"/>
      <c r="C73" s="741"/>
      <c r="D73" s="741"/>
      <c r="E73" s="741"/>
      <c r="F73" s="741"/>
      <c r="G73" s="741"/>
      <c r="H73" s="741"/>
      <c r="I73" s="741"/>
      <c r="J73" s="741"/>
      <c r="K73" s="741"/>
      <c r="L73" s="741"/>
      <c r="M73" s="741"/>
      <c r="N73" s="741"/>
      <c r="O73" s="741"/>
      <c r="P73" s="741"/>
      <c r="Q73" s="741"/>
      <c r="R73" s="741"/>
      <c r="S73" s="741"/>
      <c r="T73" s="741"/>
      <c r="U73" s="741"/>
      <c r="V73" s="741"/>
      <c r="W73" s="741"/>
      <c r="X73" s="741"/>
      <c r="Y73" s="741"/>
      <c r="Z73" s="741"/>
      <c r="AA73" s="741"/>
      <c r="AB73" s="741"/>
      <c r="AC73" s="741"/>
      <c r="AD73" s="741"/>
      <c r="AE73" s="741"/>
      <c r="AF73" s="741"/>
      <c r="AG73" s="741"/>
      <c r="AH73" s="741"/>
      <c r="AI73" s="741"/>
      <c r="AJ73" s="741"/>
      <c r="AK73" s="741"/>
      <c r="AL73" s="741"/>
      <c r="AM73" s="742"/>
      <c r="BB73" s="226"/>
      <c r="BT73" s="226"/>
    </row>
    <row r="74" spans="1:72" ht="27" customHeight="1" hidden="1">
      <c r="A74" s="740"/>
      <c r="B74" s="741"/>
      <c r="C74" s="741"/>
      <c r="D74" s="741"/>
      <c r="E74" s="741"/>
      <c r="F74" s="741"/>
      <c r="G74" s="741"/>
      <c r="H74" s="741"/>
      <c r="I74" s="741"/>
      <c r="J74" s="741"/>
      <c r="K74" s="741"/>
      <c r="L74" s="741"/>
      <c r="M74" s="741"/>
      <c r="N74" s="741"/>
      <c r="O74" s="741"/>
      <c r="P74" s="741"/>
      <c r="Q74" s="741"/>
      <c r="R74" s="741"/>
      <c r="S74" s="741"/>
      <c r="T74" s="741"/>
      <c r="U74" s="741"/>
      <c r="V74" s="741"/>
      <c r="W74" s="741"/>
      <c r="X74" s="741"/>
      <c r="Y74" s="741"/>
      <c r="Z74" s="741"/>
      <c r="AA74" s="741"/>
      <c r="AB74" s="741"/>
      <c r="AC74" s="741"/>
      <c r="AD74" s="741"/>
      <c r="AE74" s="741"/>
      <c r="AF74" s="741"/>
      <c r="AG74" s="741"/>
      <c r="AH74" s="741"/>
      <c r="AI74" s="741"/>
      <c r="AJ74" s="741"/>
      <c r="AK74" s="741"/>
      <c r="AL74" s="741"/>
      <c r="AM74" s="742"/>
      <c r="BB74" s="226"/>
      <c r="BT74" s="226"/>
    </row>
    <row r="75" spans="1:72" ht="27" customHeight="1" thickBot="1">
      <c r="A75" s="904" t="s">
        <v>329</v>
      </c>
      <c r="B75" s="905"/>
      <c r="C75" s="905"/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905"/>
      <c r="AC75" s="905"/>
      <c r="AD75" s="905"/>
      <c r="AE75" s="905"/>
      <c r="AF75" s="905"/>
      <c r="AG75" s="905"/>
      <c r="AH75" s="905"/>
      <c r="AI75" s="905"/>
      <c r="AJ75" s="905"/>
      <c r="AK75" s="905"/>
      <c r="AL75" s="905"/>
      <c r="AM75" s="906"/>
      <c r="BB75" s="226"/>
      <c r="BT75" s="226"/>
    </row>
    <row r="76" spans="1:72" ht="27" customHeight="1" hidden="1">
      <c r="A76" s="227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9"/>
      <c r="BB76" s="226"/>
      <c r="BT76" s="226"/>
    </row>
    <row r="77" spans="1:72" ht="27" customHeight="1" hidden="1">
      <c r="A77" s="230"/>
      <c r="B77" s="228"/>
      <c r="C77" s="741" t="s">
        <v>129</v>
      </c>
      <c r="D77" s="741"/>
      <c r="E77" s="741"/>
      <c r="F77" s="741"/>
      <c r="G77" s="741"/>
      <c r="H77" s="741"/>
      <c r="I77" s="741"/>
      <c r="J77" s="741"/>
      <c r="K77" s="741"/>
      <c r="L77" s="741"/>
      <c r="M77" s="741"/>
      <c r="N77" s="741"/>
      <c r="O77" s="741"/>
      <c r="P77" s="741"/>
      <c r="Q77" s="741"/>
      <c r="R77" s="228"/>
      <c r="S77" s="843" t="s">
        <v>138</v>
      </c>
      <c r="T77" s="844"/>
      <c r="U77" s="844"/>
      <c r="V77" s="845"/>
      <c r="W77" s="228"/>
      <c r="X77" s="228"/>
      <c r="Y77" s="208">
        <f>IF(S77="да","Их кол-во:","")</f>
      </c>
      <c r="Z77" s="231"/>
      <c r="AA77" s="231"/>
      <c r="AB77" s="231"/>
      <c r="AC77" s="843">
        <v>2</v>
      </c>
      <c r="AD77" s="844"/>
      <c r="AE77" s="844"/>
      <c r="AF77" s="845"/>
      <c r="AG77" s="228"/>
      <c r="AH77" s="228"/>
      <c r="AI77" s="228"/>
      <c r="AJ77" s="228"/>
      <c r="AK77" s="228"/>
      <c r="AL77" s="228"/>
      <c r="AM77" s="229"/>
      <c r="BB77" s="226"/>
      <c r="BT77" s="226"/>
    </row>
    <row r="78" spans="1:72" ht="27" customHeight="1" hidden="1">
      <c r="A78" s="227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9"/>
      <c r="BB78" s="226"/>
      <c r="BT78" s="226"/>
    </row>
    <row r="79" spans="1:72" ht="27" customHeight="1" hidden="1">
      <c r="A79" s="232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3"/>
      <c r="BB79" s="226"/>
      <c r="BT79" s="226"/>
    </row>
    <row r="80" spans="1:72" ht="27" customHeight="1" hidden="1">
      <c r="A80" s="232"/>
      <c r="B80" s="231"/>
      <c r="C80" s="650" t="s">
        <v>130</v>
      </c>
      <c r="D80" s="650"/>
      <c r="E80" s="650"/>
      <c r="F80" s="650"/>
      <c r="G80" s="650"/>
      <c r="H80" s="650"/>
      <c r="I80" s="650"/>
      <c r="J80" s="650"/>
      <c r="K80" s="650"/>
      <c r="L80" s="650"/>
      <c r="M80" s="650"/>
      <c r="N80" s="650"/>
      <c r="O80" s="650"/>
      <c r="P80" s="650"/>
      <c r="Q80" s="650"/>
      <c r="R80" s="234"/>
      <c r="S80" s="898" t="s">
        <v>138</v>
      </c>
      <c r="T80" s="899"/>
      <c r="U80" s="899"/>
      <c r="V80" s="900"/>
      <c r="W80" s="234"/>
      <c r="X80" s="235"/>
      <c r="Y80" s="235">
        <f>IF(S80="да","Их кол-во:","")</f>
      </c>
      <c r="Z80" s="234"/>
      <c r="AA80" s="235"/>
      <c r="AB80" s="231"/>
      <c r="AC80" s="981" t="s">
        <v>126</v>
      </c>
      <c r="AD80" s="981"/>
      <c r="AE80" s="981"/>
      <c r="AF80" s="981"/>
      <c r="AG80" s="231"/>
      <c r="AH80" s="231"/>
      <c r="AI80" s="231"/>
      <c r="AJ80" s="234"/>
      <c r="AK80" s="234"/>
      <c r="AL80" s="234"/>
      <c r="AM80" s="236"/>
      <c r="BB80" s="226"/>
      <c r="BT80" s="226"/>
    </row>
    <row r="81" spans="1:72" ht="41.25" customHeight="1" hidden="1">
      <c r="A81" s="232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3"/>
      <c r="BB81" s="237"/>
      <c r="BT81" s="237"/>
    </row>
    <row r="82" spans="1:72" ht="61.5" customHeight="1" hidden="1">
      <c r="A82" s="238"/>
      <c r="AM82" s="240"/>
      <c r="BB82" s="237"/>
      <c r="BT82" s="237"/>
    </row>
    <row r="83" spans="1:72" ht="41.25" customHeight="1" thickBot="1">
      <c r="A83" s="586" t="s">
        <v>128</v>
      </c>
      <c r="B83" s="587"/>
      <c r="C83" s="587"/>
      <c r="D83" s="587"/>
      <c r="E83" s="587"/>
      <c r="F83" s="587"/>
      <c r="G83" s="587"/>
      <c r="H83" s="587"/>
      <c r="I83" s="587"/>
      <c r="J83" s="587"/>
      <c r="K83" s="587"/>
      <c r="L83" s="587"/>
      <c r="M83" s="587"/>
      <c r="N83" s="587"/>
      <c r="O83" s="587"/>
      <c r="P83" s="587"/>
      <c r="Q83" s="587"/>
      <c r="R83" s="587"/>
      <c r="S83" s="587"/>
      <c r="T83" s="587"/>
      <c r="U83" s="587"/>
      <c r="V83" s="587"/>
      <c r="W83" s="587"/>
      <c r="X83" s="587"/>
      <c r="Y83" s="587"/>
      <c r="Z83" s="587"/>
      <c r="AA83" s="587"/>
      <c r="AB83" s="587"/>
      <c r="AC83" s="587"/>
      <c r="AD83" s="587"/>
      <c r="AE83" s="587"/>
      <c r="AF83" s="587"/>
      <c r="AG83" s="587"/>
      <c r="AH83" s="587"/>
      <c r="AI83" s="587"/>
      <c r="AJ83" s="587"/>
      <c r="AK83" s="587"/>
      <c r="AL83" s="587"/>
      <c r="AM83" s="588"/>
      <c r="BB83" s="237"/>
      <c r="BT83" s="237"/>
    </row>
    <row r="84" spans="1:72" ht="41.25" customHeight="1" thickBot="1">
      <c r="A84" s="586"/>
      <c r="B84" s="587"/>
      <c r="C84" s="587"/>
      <c r="D84" s="587"/>
      <c r="E84" s="587"/>
      <c r="F84" s="587"/>
      <c r="G84" s="587"/>
      <c r="H84" s="587"/>
      <c r="I84" s="587"/>
      <c r="J84" s="587"/>
      <c r="K84" s="587"/>
      <c r="L84" s="587"/>
      <c r="M84" s="587"/>
      <c r="N84" s="587"/>
      <c r="O84" s="587"/>
      <c r="P84" s="587"/>
      <c r="Q84" s="587"/>
      <c r="R84" s="587"/>
      <c r="S84" s="587"/>
      <c r="T84" s="587"/>
      <c r="U84" s="587"/>
      <c r="V84" s="587"/>
      <c r="W84" s="587"/>
      <c r="X84" s="587"/>
      <c r="Y84" s="587"/>
      <c r="Z84" s="587"/>
      <c r="AA84" s="587"/>
      <c r="AB84" s="587"/>
      <c r="AC84" s="587"/>
      <c r="AD84" s="587"/>
      <c r="AE84" s="587"/>
      <c r="AF84" s="901" t="s">
        <v>119</v>
      </c>
      <c r="AG84" s="902"/>
      <c r="AH84" s="902"/>
      <c r="AI84" s="902"/>
      <c r="AJ84" s="902"/>
      <c r="AK84" s="902"/>
      <c r="AL84" s="902"/>
      <c r="AM84" s="903"/>
      <c r="AN84" s="241"/>
      <c r="AO84" s="241"/>
      <c r="AP84" s="241"/>
      <c r="AQ84" s="241"/>
      <c r="AR84" s="241"/>
      <c r="BB84" s="237"/>
      <c r="BT84" s="237"/>
    </row>
    <row r="85" spans="1:72" ht="29.25" customHeight="1" hidden="1">
      <c r="A85" s="278"/>
      <c r="B85" s="242"/>
      <c r="C85" s="846" t="s">
        <v>124</v>
      </c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6"/>
      <c r="O85" s="846"/>
      <c r="P85" s="846"/>
      <c r="Q85" s="846"/>
      <c r="R85" s="846"/>
      <c r="S85" s="570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  <c r="AJ85" s="571"/>
      <c r="AK85" s="571"/>
      <c r="AL85" s="571"/>
      <c r="AM85" s="980"/>
      <c r="AN85" s="243"/>
      <c r="AO85" s="244"/>
      <c r="AP85" s="244"/>
      <c r="AQ85" s="244"/>
      <c r="AR85" s="245"/>
      <c r="BB85" s="237"/>
      <c r="BT85" s="246"/>
    </row>
    <row r="86" spans="1:54" ht="23.25" customHeight="1" hidden="1">
      <c r="A86" s="279">
        <v>1</v>
      </c>
      <c r="B86" s="242"/>
      <c r="C86" s="842"/>
      <c r="D86" s="842"/>
      <c r="E86" s="842"/>
      <c r="F86" s="842"/>
      <c r="G86" s="842"/>
      <c r="H86" s="842"/>
      <c r="I86" s="842"/>
      <c r="J86" s="842"/>
      <c r="K86" s="842"/>
      <c r="L86" s="842"/>
      <c r="M86" s="842"/>
      <c r="N86" s="842"/>
      <c r="O86" s="842"/>
      <c r="P86" s="842"/>
      <c r="Q86" s="842"/>
      <c r="R86" s="842"/>
      <c r="S86" s="690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7"/>
      <c r="AF86" s="847"/>
      <c r="AG86" s="848"/>
      <c r="AH86" s="848"/>
      <c r="AI86" s="848"/>
      <c r="AJ86" s="848"/>
      <c r="AK86" s="848"/>
      <c r="AL86" s="848"/>
      <c r="AM86" s="849"/>
      <c r="AN86" s="243"/>
      <c r="AO86" s="244"/>
      <c r="AP86" s="244"/>
      <c r="AQ86" s="244"/>
      <c r="AR86" s="245"/>
      <c r="BB86" s="237"/>
    </row>
    <row r="87" spans="1:100" s="220" customFormat="1" ht="23.25" customHeight="1" hidden="1">
      <c r="A87" s="279">
        <v>2</v>
      </c>
      <c r="B87" s="242"/>
      <c r="C87" s="842"/>
      <c r="D87" s="842"/>
      <c r="E87" s="842"/>
      <c r="F87" s="842"/>
      <c r="G87" s="842"/>
      <c r="H87" s="842"/>
      <c r="I87" s="842"/>
      <c r="J87" s="842"/>
      <c r="K87" s="842"/>
      <c r="L87" s="842"/>
      <c r="M87" s="842"/>
      <c r="N87" s="842"/>
      <c r="O87" s="842"/>
      <c r="P87" s="842"/>
      <c r="Q87" s="842"/>
      <c r="R87" s="842"/>
      <c r="S87" s="690"/>
      <c r="T87" s="691"/>
      <c r="U87" s="691"/>
      <c r="V87" s="691"/>
      <c r="W87" s="691"/>
      <c r="X87" s="691"/>
      <c r="Y87" s="691"/>
      <c r="Z87" s="691"/>
      <c r="AA87" s="691"/>
      <c r="AB87" s="691"/>
      <c r="AC87" s="691"/>
      <c r="AD87" s="691"/>
      <c r="AE87" s="697"/>
      <c r="AF87" s="847"/>
      <c r="AG87" s="848"/>
      <c r="AH87" s="848"/>
      <c r="AI87" s="848"/>
      <c r="AJ87" s="848"/>
      <c r="AK87" s="848"/>
      <c r="AL87" s="848"/>
      <c r="AM87" s="849"/>
      <c r="AN87" s="247"/>
      <c r="AO87" s="244"/>
      <c r="AP87" s="244" t="s">
        <v>137</v>
      </c>
      <c r="AQ87" s="244"/>
      <c r="AR87" s="245"/>
      <c r="AS87" s="219"/>
      <c r="AT87" s="219"/>
      <c r="AU87" s="219"/>
      <c r="AV87" s="219"/>
      <c r="AW87" s="219"/>
      <c r="AX87" s="219"/>
      <c r="AY87" s="219"/>
      <c r="AZ87" s="219"/>
      <c r="BA87" s="219"/>
      <c r="BB87" s="237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</row>
    <row r="88" spans="1:54" ht="23.25" customHeight="1" hidden="1">
      <c r="A88" s="279">
        <v>3</v>
      </c>
      <c r="B88" s="242"/>
      <c r="C88" s="842"/>
      <c r="D88" s="842"/>
      <c r="E88" s="842"/>
      <c r="F88" s="842"/>
      <c r="G88" s="842"/>
      <c r="H88" s="842"/>
      <c r="I88" s="842"/>
      <c r="J88" s="842"/>
      <c r="K88" s="842"/>
      <c r="L88" s="842"/>
      <c r="M88" s="842"/>
      <c r="N88" s="842"/>
      <c r="O88" s="842"/>
      <c r="P88" s="842"/>
      <c r="Q88" s="842"/>
      <c r="R88" s="842"/>
      <c r="S88" s="690"/>
      <c r="T88" s="691"/>
      <c r="U88" s="691"/>
      <c r="V88" s="691"/>
      <c r="W88" s="691"/>
      <c r="X88" s="691"/>
      <c r="Y88" s="691"/>
      <c r="Z88" s="691"/>
      <c r="AA88" s="691"/>
      <c r="AB88" s="691"/>
      <c r="AC88" s="691"/>
      <c r="AD88" s="691"/>
      <c r="AE88" s="697"/>
      <c r="AF88" s="847"/>
      <c r="AG88" s="848"/>
      <c r="AH88" s="848"/>
      <c r="AI88" s="848"/>
      <c r="AJ88" s="848"/>
      <c r="AK88" s="848"/>
      <c r="AL88" s="848"/>
      <c r="AM88" s="849"/>
      <c r="AN88" s="243"/>
      <c r="AO88" s="248"/>
      <c r="AP88" s="244" t="s">
        <v>199</v>
      </c>
      <c r="AQ88" s="244"/>
      <c r="AR88" s="245"/>
      <c r="BB88" s="237"/>
    </row>
    <row r="89" spans="1:54" ht="23.25" customHeight="1" hidden="1">
      <c r="A89" s="280">
        <v>4</v>
      </c>
      <c r="B89" s="249"/>
      <c r="C89" s="979"/>
      <c r="D89" s="979"/>
      <c r="E89" s="979"/>
      <c r="F89" s="979"/>
      <c r="G89" s="979"/>
      <c r="H89" s="979"/>
      <c r="I89" s="979"/>
      <c r="J89" s="979"/>
      <c r="K89" s="979"/>
      <c r="L89" s="979"/>
      <c r="M89" s="979"/>
      <c r="N89" s="979"/>
      <c r="O89" s="979"/>
      <c r="P89" s="979"/>
      <c r="Q89" s="979"/>
      <c r="R89" s="979"/>
      <c r="S89" s="690"/>
      <c r="T89" s="691"/>
      <c r="U89" s="691"/>
      <c r="V89" s="691"/>
      <c r="W89" s="691"/>
      <c r="X89" s="691"/>
      <c r="Y89" s="691"/>
      <c r="Z89" s="691"/>
      <c r="AA89" s="691"/>
      <c r="AB89" s="691"/>
      <c r="AC89" s="691"/>
      <c r="AD89" s="691"/>
      <c r="AE89" s="697"/>
      <c r="AF89" s="847"/>
      <c r="AG89" s="848"/>
      <c r="AH89" s="848"/>
      <c r="AI89" s="848"/>
      <c r="AJ89" s="848"/>
      <c r="AK89" s="848"/>
      <c r="AL89" s="848"/>
      <c r="AM89" s="849"/>
      <c r="AO89" s="220"/>
      <c r="BB89" s="237"/>
    </row>
    <row r="90" spans="1:89" ht="23.25" customHeight="1" hidden="1">
      <c r="A90" s="279">
        <v>5</v>
      </c>
      <c r="B90" s="242"/>
      <c r="C90" s="842"/>
      <c r="D90" s="842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690"/>
      <c r="T90" s="691"/>
      <c r="U90" s="691"/>
      <c r="V90" s="691"/>
      <c r="W90" s="691"/>
      <c r="X90" s="691"/>
      <c r="Y90" s="691"/>
      <c r="Z90" s="691"/>
      <c r="AA90" s="691"/>
      <c r="AB90" s="691"/>
      <c r="AC90" s="691"/>
      <c r="AD90" s="691"/>
      <c r="AE90" s="697"/>
      <c r="AF90" s="847"/>
      <c r="AG90" s="848"/>
      <c r="AH90" s="848"/>
      <c r="AI90" s="848"/>
      <c r="AJ90" s="848"/>
      <c r="AK90" s="848"/>
      <c r="AL90" s="848"/>
      <c r="AM90" s="849"/>
      <c r="AO90" s="220"/>
      <c r="BN90" s="226"/>
      <c r="CK90" s="226"/>
    </row>
    <row r="91" spans="1:89" s="218" customFormat="1" ht="0.75" customHeight="1" hidden="1">
      <c r="A91" s="850"/>
      <c r="B91" s="851"/>
      <c r="C91" s="851"/>
      <c r="D91" s="851"/>
      <c r="E91" s="851"/>
      <c r="F91" s="851"/>
      <c r="G91" s="851"/>
      <c r="H91" s="851"/>
      <c r="I91" s="851"/>
      <c r="J91" s="851"/>
      <c r="K91" s="851"/>
      <c r="L91" s="851"/>
      <c r="M91" s="851"/>
      <c r="N91" s="851"/>
      <c r="O91" s="851"/>
      <c r="P91" s="851"/>
      <c r="Q91" s="851"/>
      <c r="R91" s="851"/>
      <c r="S91" s="851"/>
      <c r="T91" s="851"/>
      <c r="U91" s="851"/>
      <c r="V91" s="851"/>
      <c r="W91" s="851"/>
      <c r="X91" s="851"/>
      <c r="Y91" s="851"/>
      <c r="Z91" s="851"/>
      <c r="AA91" s="851"/>
      <c r="AB91" s="851"/>
      <c r="AC91" s="851"/>
      <c r="AD91" s="851"/>
      <c r="AE91" s="851"/>
      <c r="AF91" s="851"/>
      <c r="AG91" s="851"/>
      <c r="AH91" s="851"/>
      <c r="AI91" s="851"/>
      <c r="AJ91" s="851"/>
      <c r="AK91" s="851"/>
      <c r="AL91" s="851"/>
      <c r="AM91" s="852"/>
      <c r="AO91" s="208"/>
      <c r="BN91" s="237"/>
      <c r="CK91" s="237"/>
    </row>
    <row r="92" spans="1:89" s="218" customFormat="1" ht="14.25" customHeight="1" hidden="1">
      <c r="A92" s="850"/>
      <c r="B92" s="851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1"/>
      <c r="AK92" s="851"/>
      <c r="AL92" s="851"/>
      <c r="AM92" s="852"/>
      <c r="AO92" s="208"/>
      <c r="BN92" s="237"/>
      <c r="CK92" s="237"/>
    </row>
    <row r="93" spans="1:89" s="218" customFormat="1" ht="37.5" customHeight="1">
      <c r="A93" s="278" t="s">
        <v>118</v>
      </c>
      <c r="B93" s="281"/>
      <c r="C93" s="846" t="s">
        <v>589</v>
      </c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/>
      <c r="O93" s="846"/>
      <c r="P93" s="846"/>
      <c r="Q93" s="846"/>
      <c r="R93" s="846"/>
      <c r="S93" s="570" t="s">
        <v>251</v>
      </c>
      <c r="T93" s="571"/>
      <c r="U93" s="571"/>
      <c r="V93" s="571"/>
      <c r="W93" s="571"/>
      <c r="X93" s="571"/>
      <c r="Y93" s="572"/>
      <c r="Z93" s="976" t="s">
        <v>567</v>
      </c>
      <c r="AA93" s="977"/>
      <c r="AB93" s="977"/>
      <c r="AC93" s="978"/>
      <c r="AD93" s="570" t="s">
        <v>565</v>
      </c>
      <c r="AE93" s="572"/>
      <c r="AF93" s="285"/>
      <c r="AG93" s="285"/>
      <c r="AH93" s="285"/>
      <c r="AI93" s="285"/>
      <c r="AJ93" s="285"/>
      <c r="AK93" s="285"/>
      <c r="AL93" s="285"/>
      <c r="AM93" s="286"/>
      <c r="AO93" s="208"/>
      <c r="BN93" s="237"/>
      <c r="CK93" s="237"/>
    </row>
    <row r="94" spans="1:89" s="218" customFormat="1" ht="26.25" customHeight="1">
      <c r="A94" s="282">
        <v>1</v>
      </c>
      <c r="B94" s="250"/>
      <c r="C94" s="985"/>
      <c r="D94" s="986"/>
      <c r="E94" s="986"/>
      <c r="F94" s="986"/>
      <c r="G94" s="986"/>
      <c r="H94" s="986"/>
      <c r="I94" s="986"/>
      <c r="J94" s="986"/>
      <c r="K94" s="986"/>
      <c r="L94" s="986"/>
      <c r="M94" s="986"/>
      <c r="N94" s="986"/>
      <c r="O94" s="986"/>
      <c r="P94" s="986"/>
      <c r="Q94" s="986"/>
      <c r="R94" s="987"/>
      <c r="S94" s="690"/>
      <c r="T94" s="691"/>
      <c r="U94" s="691"/>
      <c r="V94" s="691"/>
      <c r="W94" s="691"/>
      <c r="X94" s="691"/>
      <c r="Y94" s="697"/>
      <c r="Z94" s="690"/>
      <c r="AA94" s="691"/>
      <c r="AB94" s="691"/>
      <c r="AC94" s="697"/>
      <c r="AD94" s="691"/>
      <c r="AE94" s="697"/>
      <c r="AF94" s="847"/>
      <c r="AG94" s="848"/>
      <c r="AH94" s="848"/>
      <c r="AI94" s="848"/>
      <c r="AJ94" s="848"/>
      <c r="AK94" s="848"/>
      <c r="AL94" s="848"/>
      <c r="AM94" s="849"/>
      <c r="AO94" s="208"/>
      <c r="BN94" s="237"/>
      <c r="CK94" s="237"/>
    </row>
    <row r="95" spans="1:89" ht="21.75" customHeight="1">
      <c r="A95" s="279">
        <v>2</v>
      </c>
      <c r="B95" s="242"/>
      <c r="C95" s="701"/>
      <c r="D95" s="702"/>
      <c r="E95" s="702"/>
      <c r="F95" s="702"/>
      <c r="G95" s="702"/>
      <c r="H95" s="702"/>
      <c r="I95" s="702"/>
      <c r="J95" s="702"/>
      <c r="K95" s="702"/>
      <c r="L95" s="702"/>
      <c r="M95" s="702"/>
      <c r="N95" s="702"/>
      <c r="O95" s="702"/>
      <c r="P95" s="702"/>
      <c r="Q95" s="702"/>
      <c r="R95" s="703"/>
      <c r="S95" s="690"/>
      <c r="T95" s="691"/>
      <c r="U95" s="691"/>
      <c r="V95" s="691"/>
      <c r="W95" s="691"/>
      <c r="X95" s="691"/>
      <c r="Y95" s="697"/>
      <c r="Z95" s="690"/>
      <c r="AA95" s="691"/>
      <c r="AB95" s="691"/>
      <c r="AC95" s="697"/>
      <c r="AD95" s="691"/>
      <c r="AE95" s="697"/>
      <c r="AF95" s="847"/>
      <c r="AG95" s="848"/>
      <c r="AH95" s="848"/>
      <c r="AI95" s="848"/>
      <c r="AJ95" s="848"/>
      <c r="AK95" s="848"/>
      <c r="AL95" s="848"/>
      <c r="AM95" s="849"/>
      <c r="AO95" s="220"/>
      <c r="BN95" s="237"/>
      <c r="CK95" s="237"/>
    </row>
    <row r="96" spans="1:89" ht="21.75" customHeight="1">
      <c r="A96" s="279">
        <v>3</v>
      </c>
      <c r="B96" s="242"/>
      <c r="C96" s="701"/>
      <c r="D96" s="702"/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702"/>
      <c r="R96" s="703"/>
      <c r="S96" s="690"/>
      <c r="T96" s="691"/>
      <c r="U96" s="691"/>
      <c r="V96" s="691"/>
      <c r="W96" s="691"/>
      <c r="X96" s="691"/>
      <c r="Y96" s="697"/>
      <c r="Z96" s="690"/>
      <c r="AA96" s="691"/>
      <c r="AB96" s="691"/>
      <c r="AC96" s="697"/>
      <c r="AD96" s="691"/>
      <c r="AE96" s="697"/>
      <c r="AF96" s="847"/>
      <c r="AG96" s="848"/>
      <c r="AH96" s="848"/>
      <c r="AI96" s="848"/>
      <c r="AJ96" s="848"/>
      <c r="AK96" s="848"/>
      <c r="AL96" s="848"/>
      <c r="AM96" s="849"/>
      <c r="AO96" s="220"/>
      <c r="BN96" s="237"/>
      <c r="CG96" s="219" t="s">
        <v>126</v>
      </c>
      <c r="CH96" s="219" t="s">
        <v>126</v>
      </c>
      <c r="CK96" s="237"/>
    </row>
    <row r="97" spans="1:89" ht="21.75" customHeight="1">
      <c r="A97" s="279">
        <v>4</v>
      </c>
      <c r="B97" s="242"/>
      <c r="C97" s="701"/>
      <c r="D97" s="702"/>
      <c r="E97" s="702"/>
      <c r="F97" s="702"/>
      <c r="G97" s="702"/>
      <c r="H97" s="702"/>
      <c r="I97" s="702"/>
      <c r="J97" s="702"/>
      <c r="K97" s="702"/>
      <c r="L97" s="702"/>
      <c r="M97" s="702"/>
      <c r="N97" s="702"/>
      <c r="O97" s="702"/>
      <c r="P97" s="702"/>
      <c r="Q97" s="702"/>
      <c r="R97" s="703"/>
      <c r="S97" s="690"/>
      <c r="T97" s="691"/>
      <c r="U97" s="691"/>
      <c r="V97" s="691"/>
      <c r="W97" s="691"/>
      <c r="X97" s="691"/>
      <c r="Y97" s="697"/>
      <c r="Z97" s="690"/>
      <c r="AA97" s="691"/>
      <c r="AB97" s="691"/>
      <c r="AC97" s="697"/>
      <c r="AD97" s="691"/>
      <c r="AE97" s="697"/>
      <c r="AF97" s="847"/>
      <c r="AG97" s="848"/>
      <c r="AH97" s="848"/>
      <c r="AI97" s="848"/>
      <c r="AJ97" s="848"/>
      <c r="AK97" s="848"/>
      <c r="AL97" s="848"/>
      <c r="AM97" s="849"/>
      <c r="AO97" s="220"/>
      <c r="BN97" s="237"/>
      <c r="CG97" s="219" t="s">
        <v>34</v>
      </c>
      <c r="CH97" s="219" t="s">
        <v>43</v>
      </c>
      <c r="CK97" s="237"/>
    </row>
    <row r="98" spans="1:89" ht="21.75" customHeight="1">
      <c r="A98" s="279">
        <v>5</v>
      </c>
      <c r="B98" s="242"/>
      <c r="C98" s="701"/>
      <c r="D98" s="702"/>
      <c r="E98" s="702"/>
      <c r="F98" s="702"/>
      <c r="G98" s="702"/>
      <c r="H98" s="702"/>
      <c r="I98" s="702"/>
      <c r="J98" s="702"/>
      <c r="K98" s="702"/>
      <c r="L98" s="702"/>
      <c r="M98" s="702"/>
      <c r="N98" s="702"/>
      <c r="O98" s="702"/>
      <c r="P98" s="702"/>
      <c r="Q98" s="702"/>
      <c r="R98" s="703"/>
      <c r="S98" s="690"/>
      <c r="T98" s="691"/>
      <c r="U98" s="691"/>
      <c r="V98" s="691"/>
      <c r="W98" s="691"/>
      <c r="X98" s="691"/>
      <c r="Y98" s="697"/>
      <c r="Z98" s="690"/>
      <c r="AA98" s="691"/>
      <c r="AB98" s="691"/>
      <c r="AC98" s="697"/>
      <c r="AD98" s="691"/>
      <c r="AE98" s="697"/>
      <c r="AF98" s="847"/>
      <c r="AG98" s="848"/>
      <c r="AH98" s="848"/>
      <c r="AI98" s="848"/>
      <c r="AJ98" s="848"/>
      <c r="AK98" s="848"/>
      <c r="AL98" s="848"/>
      <c r="AM98" s="849"/>
      <c r="AO98" s="220"/>
      <c r="AP98" s="219" t="s">
        <v>209</v>
      </c>
      <c r="BN98" s="237"/>
      <c r="CG98" s="219" t="s">
        <v>40</v>
      </c>
      <c r="CH98" s="219" t="s">
        <v>249</v>
      </c>
      <c r="CK98" s="237"/>
    </row>
    <row r="99" spans="1:89" ht="21.75" customHeight="1">
      <c r="A99" s="279">
        <v>6</v>
      </c>
      <c r="B99" s="242"/>
      <c r="C99" s="701"/>
      <c r="D99" s="702"/>
      <c r="E99" s="702"/>
      <c r="F99" s="702"/>
      <c r="G99" s="702"/>
      <c r="H99" s="702"/>
      <c r="I99" s="702"/>
      <c r="J99" s="702"/>
      <c r="K99" s="702"/>
      <c r="L99" s="702"/>
      <c r="M99" s="702"/>
      <c r="N99" s="702"/>
      <c r="O99" s="702"/>
      <c r="P99" s="702"/>
      <c r="Q99" s="702"/>
      <c r="R99" s="703"/>
      <c r="S99" s="690"/>
      <c r="T99" s="691"/>
      <c r="U99" s="691"/>
      <c r="V99" s="691"/>
      <c r="W99" s="691"/>
      <c r="X99" s="691"/>
      <c r="Y99" s="697"/>
      <c r="Z99" s="690"/>
      <c r="AA99" s="691"/>
      <c r="AB99" s="691"/>
      <c r="AC99" s="697"/>
      <c r="AD99" s="691"/>
      <c r="AE99" s="697"/>
      <c r="AF99" s="847"/>
      <c r="AG99" s="848"/>
      <c r="AH99" s="848"/>
      <c r="AI99" s="848"/>
      <c r="AJ99" s="848"/>
      <c r="AK99" s="848"/>
      <c r="AL99" s="848"/>
      <c r="AM99" s="849"/>
      <c r="AP99" s="219" t="s">
        <v>210</v>
      </c>
      <c r="BN99" s="237"/>
      <c r="CG99" s="219" t="s">
        <v>35</v>
      </c>
      <c r="CH99" s="219" t="s">
        <v>248</v>
      </c>
      <c r="CK99" s="237"/>
    </row>
    <row r="100" spans="1:100" ht="21.75" customHeight="1">
      <c r="A100" s="279">
        <v>7</v>
      </c>
      <c r="B100" s="242"/>
      <c r="C100" s="701"/>
      <c r="D100" s="702"/>
      <c r="E100" s="702"/>
      <c r="F100" s="702"/>
      <c r="G100" s="702"/>
      <c r="H100" s="702"/>
      <c r="I100" s="702"/>
      <c r="J100" s="702"/>
      <c r="K100" s="702"/>
      <c r="L100" s="702"/>
      <c r="M100" s="702"/>
      <c r="N100" s="702"/>
      <c r="O100" s="702"/>
      <c r="P100" s="702"/>
      <c r="Q100" s="702"/>
      <c r="R100" s="703"/>
      <c r="S100" s="690"/>
      <c r="T100" s="691"/>
      <c r="U100" s="691"/>
      <c r="V100" s="691"/>
      <c r="W100" s="691"/>
      <c r="X100" s="691"/>
      <c r="Y100" s="697"/>
      <c r="Z100" s="690"/>
      <c r="AA100" s="691"/>
      <c r="AB100" s="691"/>
      <c r="AC100" s="697"/>
      <c r="AD100" s="691"/>
      <c r="AE100" s="697"/>
      <c r="AF100" s="847"/>
      <c r="AG100" s="848"/>
      <c r="AH100" s="848"/>
      <c r="AI100" s="848"/>
      <c r="AJ100" s="848"/>
      <c r="AK100" s="848"/>
      <c r="AL100" s="848"/>
      <c r="AM100" s="849"/>
      <c r="AP100" s="219" t="s">
        <v>211</v>
      </c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37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  <c r="BZ100" s="220"/>
      <c r="CA100" s="220"/>
      <c r="CB100" s="220"/>
      <c r="CC100" s="220"/>
      <c r="CD100" s="220"/>
      <c r="CE100" s="220"/>
      <c r="CF100" s="220"/>
      <c r="CG100" s="220" t="s">
        <v>41</v>
      </c>
      <c r="CH100" s="220" t="s">
        <v>36</v>
      </c>
      <c r="CI100" s="220"/>
      <c r="CJ100" s="220"/>
      <c r="CK100" s="220"/>
      <c r="CL100" s="220"/>
      <c r="CM100" s="220"/>
      <c r="CN100" s="220"/>
      <c r="CO100" s="220"/>
      <c r="CP100" s="220"/>
      <c r="CQ100" s="220"/>
      <c r="CR100" s="220"/>
      <c r="CS100" s="220"/>
      <c r="CT100" s="220"/>
      <c r="CU100" s="220"/>
      <c r="CV100" s="220"/>
    </row>
    <row r="101" spans="1:100" ht="21.75" customHeight="1">
      <c r="A101" s="279">
        <v>8</v>
      </c>
      <c r="B101" s="242"/>
      <c r="C101" s="701"/>
      <c r="D101" s="702"/>
      <c r="E101" s="702"/>
      <c r="F101" s="702"/>
      <c r="G101" s="702"/>
      <c r="H101" s="702"/>
      <c r="I101" s="702"/>
      <c r="J101" s="702"/>
      <c r="K101" s="702"/>
      <c r="L101" s="702"/>
      <c r="M101" s="702"/>
      <c r="N101" s="702"/>
      <c r="O101" s="702"/>
      <c r="P101" s="702"/>
      <c r="Q101" s="702"/>
      <c r="R101" s="703"/>
      <c r="S101" s="690"/>
      <c r="T101" s="691"/>
      <c r="U101" s="691"/>
      <c r="V101" s="691"/>
      <c r="W101" s="691"/>
      <c r="X101" s="691"/>
      <c r="Y101" s="697"/>
      <c r="Z101" s="690"/>
      <c r="AA101" s="691"/>
      <c r="AB101" s="691"/>
      <c r="AC101" s="697"/>
      <c r="AD101" s="691"/>
      <c r="AE101" s="697"/>
      <c r="AF101" s="847"/>
      <c r="AG101" s="848"/>
      <c r="AH101" s="848"/>
      <c r="AI101" s="848"/>
      <c r="AJ101" s="848"/>
      <c r="AK101" s="848"/>
      <c r="AL101" s="848"/>
      <c r="AM101" s="849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37"/>
      <c r="BO101" s="220"/>
      <c r="BP101" s="220"/>
      <c r="BQ101" s="220"/>
      <c r="BR101" s="220"/>
      <c r="BS101" s="220"/>
      <c r="BT101" s="220"/>
      <c r="BU101" s="220"/>
      <c r="BV101" s="220"/>
      <c r="BW101" s="220"/>
      <c r="BX101" s="220"/>
      <c r="BY101" s="220"/>
      <c r="BZ101" s="220"/>
      <c r="CA101" s="220"/>
      <c r="CB101" s="220"/>
      <c r="CC101" s="220"/>
      <c r="CD101" s="220"/>
      <c r="CE101" s="220"/>
      <c r="CF101" s="220"/>
      <c r="CG101" s="220" t="s">
        <v>39</v>
      </c>
      <c r="CH101" s="220" t="s">
        <v>37</v>
      </c>
      <c r="CI101" s="220"/>
      <c r="CJ101" s="220"/>
      <c r="CK101" s="220"/>
      <c r="CL101" s="220"/>
      <c r="CM101" s="220"/>
      <c r="CN101" s="220"/>
      <c r="CO101" s="220"/>
      <c r="CP101" s="220"/>
      <c r="CQ101" s="220"/>
      <c r="CR101" s="220"/>
      <c r="CS101" s="220"/>
      <c r="CT101" s="220"/>
      <c r="CU101" s="220"/>
      <c r="CV101" s="220"/>
    </row>
    <row r="102" spans="1:100" ht="41.25" customHeight="1">
      <c r="A102" s="278"/>
      <c r="B102" s="281"/>
      <c r="C102" s="982" t="s">
        <v>590</v>
      </c>
      <c r="D102" s="983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4"/>
      <c r="S102" s="570" t="s">
        <v>251</v>
      </c>
      <c r="T102" s="571"/>
      <c r="U102" s="571"/>
      <c r="V102" s="571"/>
      <c r="W102" s="571"/>
      <c r="X102" s="571"/>
      <c r="Y102" s="572"/>
      <c r="Z102" s="988" t="s">
        <v>587</v>
      </c>
      <c r="AA102" s="989"/>
      <c r="AB102" s="989"/>
      <c r="AC102" s="990"/>
      <c r="AD102" s="570" t="s">
        <v>565</v>
      </c>
      <c r="AE102" s="572"/>
      <c r="AF102" s="285"/>
      <c r="AG102" s="285"/>
      <c r="AH102" s="285"/>
      <c r="AI102" s="285"/>
      <c r="AJ102" s="285"/>
      <c r="AK102" s="285"/>
      <c r="AL102" s="285"/>
      <c r="AM102" s="286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37"/>
      <c r="BO102" s="220"/>
      <c r="BP102" s="220"/>
      <c r="BQ102" s="220"/>
      <c r="BR102" s="220"/>
      <c r="BS102" s="220"/>
      <c r="BT102" s="220"/>
      <c r="BU102" s="220"/>
      <c r="BV102" s="220"/>
      <c r="BW102" s="220"/>
      <c r="BX102" s="220"/>
      <c r="BY102" s="220"/>
      <c r="BZ102" s="220"/>
      <c r="CA102" s="220"/>
      <c r="CB102" s="220"/>
      <c r="CC102" s="220"/>
      <c r="CD102" s="220"/>
      <c r="CE102" s="220"/>
      <c r="CF102" s="220"/>
      <c r="CG102" s="220" t="s">
        <v>42</v>
      </c>
      <c r="CH102" s="220" t="s">
        <v>38</v>
      </c>
      <c r="CI102" s="220"/>
      <c r="CJ102" s="220"/>
      <c r="CK102" s="220"/>
      <c r="CL102" s="220"/>
      <c r="CM102" s="220"/>
      <c r="CN102" s="220"/>
      <c r="CO102" s="220"/>
      <c r="CP102" s="220"/>
      <c r="CQ102" s="220"/>
      <c r="CR102" s="220"/>
      <c r="CS102" s="220"/>
      <c r="CT102" s="220"/>
      <c r="CU102" s="220"/>
      <c r="CV102" s="220"/>
    </row>
    <row r="103" spans="1:100" ht="24.75" customHeight="1">
      <c r="A103" s="279">
        <v>1</v>
      </c>
      <c r="B103" s="242"/>
      <c r="C103" s="853"/>
      <c r="D103" s="854"/>
      <c r="E103" s="854"/>
      <c r="F103" s="854"/>
      <c r="G103" s="854"/>
      <c r="H103" s="854"/>
      <c r="I103" s="854"/>
      <c r="J103" s="854"/>
      <c r="K103" s="854"/>
      <c r="L103" s="854"/>
      <c r="M103" s="854"/>
      <c r="N103" s="854"/>
      <c r="O103" s="854"/>
      <c r="P103" s="854"/>
      <c r="Q103" s="854"/>
      <c r="R103" s="855"/>
      <c r="S103" s="690"/>
      <c r="T103" s="691"/>
      <c r="U103" s="691"/>
      <c r="V103" s="691"/>
      <c r="W103" s="691"/>
      <c r="X103" s="691"/>
      <c r="Y103" s="697"/>
      <c r="Z103" s="690"/>
      <c r="AA103" s="691"/>
      <c r="AB103" s="691"/>
      <c r="AC103" s="697"/>
      <c r="AD103" s="691"/>
      <c r="AE103" s="697"/>
      <c r="AF103" s="847"/>
      <c r="AG103" s="848"/>
      <c r="AH103" s="848"/>
      <c r="AI103" s="848"/>
      <c r="AJ103" s="848"/>
      <c r="AK103" s="848"/>
      <c r="AL103" s="848"/>
      <c r="AM103" s="849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0"/>
      <c r="BT103" s="220"/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220" t="s">
        <v>38</v>
      </c>
      <c r="CH103" s="220"/>
      <c r="CI103" s="220"/>
      <c r="CJ103" s="220"/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</row>
    <row r="104" spans="1:100" ht="23.25" customHeight="1">
      <c r="A104" s="279">
        <v>2</v>
      </c>
      <c r="B104" s="242"/>
      <c r="C104" s="701"/>
      <c r="D104" s="702"/>
      <c r="E104" s="702"/>
      <c r="F104" s="702"/>
      <c r="G104" s="702"/>
      <c r="H104" s="702"/>
      <c r="I104" s="702"/>
      <c r="J104" s="702"/>
      <c r="K104" s="702"/>
      <c r="L104" s="702"/>
      <c r="M104" s="702"/>
      <c r="N104" s="702"/>
      <c r="O104" s="702"/>
      <c r="P104" s="702"/>
      <c r="Q104" s="702"/>
      <c r="R104" s="703"/>
      <c r="S104" s="690"/>
      <c r="T104" s="691"/>
      <c r="U104" s="691"/>
      <c r="V104" s="691"/>
      <c r="W104" s="691"/>
      <c r="X104" s="691"/>
      <c r="Y104" s="697"/>
      <c r="Z104" s="690"/>
      <c r="AA104" s="691"/>
      <c r="AB104" s="691"/>
      <c r="AC104" s="697"/>
      <c r="AD104" s="691"/>
      <c r="AE104" s="697"/>
      <c r="AF104" s="847"/>
      <c r="AG104" s="848"/>
      <c r="AH104" s="848"/>
      <c r="AI104" s="848"/>
      <c r="AJ104" s="848"/>
      <c r="AK104" s="848"/>
      <c r="AL104" s="848"/>
      <c r="AM104" s="849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/>
      <c r="CL104" s="220"/>
      <c r="CM104" s="220"/>
      <c r="CN104" s="220"/>
      <c r="CO104" s="220"/>
      <c r="CP104" s="220"/>
      <c r="CQ104" s="220"/>
      <c r="CR104" s="220"/>
      <c r="CS104" s="220"/>
      <c r="CT104" s="220"/>
      <c r="CU104" s="220"/>
      <c r="CV104" s="220"/>
    </row>
    <row r="105" spans="1:100" s="251" customFormat="1" ht="23.25" customHeight="1">
      <c r="A105" s="279">
        <v>3</v>
      </c>
      <c r="B105" s="242"/>
      <c r="C105" s="701"/>
      <c r="D105" s="702"/>
      <c r="E105" s="702"/>
      <c r="F105" s="702"/>
      <c r="G105" s="702"/>
      <c r="H105" s="702"/>
      <c r="I105" s="702"/>
      <c r="J105" s="702"/>
      <c r="K105" s="702"/>
      <c r="L105" s="702"/>
      <c r="M105" s="702"/>
      <c r="N105" s="702"/>
      <c r="O105" s="702"/>
      <c r="P105" s="702"/>
      <c r="Q105" s="702"/>
      <c r="R105" s="703"/>
      <c r="S105" s="690"/>
      <c r="T105" s="691"/>
      <c r="U105" s="691"/>
      <c r="V105" s="691"/>
      <c r="W105" s="691"/>
      <c r="X105" s="691"/>
      <c r="Y105" s="697"/>
      <c r="Z105" s="690"/>
      <c r="AA105" s="691"/>
      <c r="AB105" s="691"/>
      <c r="AC105" s="697"/>
      <c r="AD105" s="691"/>
      <c r="AE105" s="697"/>
      <c r="AF105" s="847"/>
      <c r="AG105" s="848"/>
      <c r="AH105" s="848"/>
      <c r="AI105" s="848"/>
      <c r="AJ105" s="848"/>
      <c r="AK105" s="848"/>
      <c r="AL105" s="848"/>
      <c r="AM105" s="849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</row>
    <row r="106" spans="1:100" s="251" customFormat="1" ht="23.25" customHeight="1">
      <c r="A106" s="279">
        <v>4</v>
      </c>
      <c r="B106" s="242"/>
      <c r="C106" s="701"/>
      <c r="D106" s="702"/>
      <c r="E106" s="702"/>
      <c r="F106" s="702"/>
      <c r="G106" s="702"/>
      <c r="H106" s="702"/>
      <c r="I106" s="702"/>
      <c r="J106" s="702"/>
      <c r="K106" s="702"/>
      <c r="L106" s="702"/>
      <c r="M106" s="702"/>
      <c r="N106" s="702"/>
      <c r="O106" s="702"/>
      <c r="P106" s="702"/>
      <c r="Q106" s="702"/>
      <c r="R106" s="703"/>
      <c r="S106" s="690"/>
      <c r="T106" s="691"/>
      <c r="U106" s="691"/>
      <c r="V106" s="691"/>
      <c r="W106" s="691"/>
      <c r="X106" s="691"/>
      <c r="Y106" s="697"/>
      <c r="Z106" s="690"/>
      <c r="AA106" s="691"/>
      <c r="AB106" s="691"/>
      <c r="AC106" s="697"/>
      <c r="AD106" s="691"/>
      <c r="AE106" s="697"/>
      <c r="AF106" s="847"/>
      <c r="AG106" s="848"/>
      <c r="AH106" s="848"/>
      <c r="AI106" s="848"/>
      <c r="AJ106" s="848"/>
      <c r="AK106" s="848"/>
      <c r="AL106" s="848"/>
      <c r="AM106" s="849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</row>
    <row r="107" spans="1:100" s="251" customFormat="1" ht="23.25" customHeight="1">
      <c r="A107" s="279">
        <v>5</v>
      </c>
      <c r="B107" s="242"/>
      <c r="C107" s="701"/>
      <c r="D107" s="702"/>
      <c r="E107" s="702"/>
      <c r="F107" s="702"/>
      <c r="G107" s="702"/>
      <c r="H107" s="702"/>
      <c r="I107" s="702"/>
      <c r="J107" s="702"/>
      <c r="K107" s="702"/>
      <c r="L107" s="702"/>
      <c r="M107" s="702"/>
      <c r="N107" s="702"/>
      <c r="O107" s="702"/>
      <c r="P107" s="702"/>
      <c r="Q107" s="702"/>
      <c r="R107" s="703"/>
      <c r="S107" s="690"/>
      <c r="T107" s="691"/>
      <c r="U107" s="691"/>
      <c r="V107" s="691"/>
      <c r="W107" s="691"/>
      <c r="X107" s="691"/>
      <c r="Y107" s="697"/>
      <c r="Z107" s="690"/>
      <c r="AA107" s="691"/>
      <c r="AB107" s="691"/>
      <c r="AC107" s="697"/>
      <c r="AD107" s="691"/>
      <c r="AE107" s="697"/>
      <c r="AF107" s="847"/>
      <c r="AG107" s="848"/>
      <c r="AH107" s="848"/>
      <c r="AI107" s="848"/>
      <c r="AJ107" s="848"/>
      <c r="AK107" s="848"/>
      <c r="AL107" s="848"/>
      <c r="AM107" s="849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</row>
    <row r="108" spans="1:39" ht="23.25" customHeight="1">
      <c r="A108" s="279">
        <v>6</v>
      </c>
      <c r="B108" s="242"/>
      <c r="C108" s="701"/>
      <c r="D108" s="702"/>
      <c r="E108" s="702"/>
      <c r="F108" s="702"/>
      <c r="G108" s="702"/>
      <c r="H108" s="702"/>
      <c r="I108" s="702"/>
      <c r="J108" s="702"/>
      <c r="K108" s="702"/>
      <c r="L108" s="702"/>
      <c r="M108" s="702"/>
      <c r="N108" s="702"/>
      <c r="O108" s="702"/>
      <c r="P108" s="702"/>
      <c r="Q108" s="702"/>
      <c r="R108" s="703"/>
      <c r="S108" s="690"/>
      <c r="T108" s="691"/>
      <c r="U108" s="691"/>
      <c r="V108" s="691"/>
      <c r="W108" s="691"/>
      <c r="X108" s="691"/>
      <c r="Y108" s="697"/>
      <c r="Z108" s="690"/>
      <c r="AA108" s="691"/>
      <c r="AB108" s="691"/>
      <c r="AC108" s="697"/>
      <c r="AD108" s="691"/>
      <c r="AE108" s="697"/>
      <c r="AF108" s="847"/>
      <c r="AG108" s="848"/>
      <c r="AH108" s="848"/>
      <c r="AI108" s="848"/>
      <c r="AJ108" s="848"/>
      <c r="AK108" s="848"/>
      <c r="AL108" s="848"/>
      <c r="AM108" s="849"/>
    </row>
    <row r="109" spans="1:39" ht="23.25" customHeight="1">
      <c r="A109" s="279">
        <v>7</v>
      </c>
      <c r="B109" s="242"/>
      <c r="C109" s="701"/>
      <c r="D109" s="702"/>
      <c r="E109" s="702"/>
      <c r="F109" s="702"/>
      <c r="G109" s="702"/>
      <c r="H109" s="702"/>
      <c r="I109" s="702"/>
      <c r="J109" s="702"/>
      <c r="K109" s="702"/>
      <c r="L109" s="702"/>
      <c r="M109" s="702"/>
      <c r="N109" s="702"/>
      <c r="O109" s="702"/>
      <c r="P109" s="702"/>
      <c r="Q109" s="702"/>
      <c r="R109" s="703"/>
      <c r="S109" s="690"/>
      <c r="T109" s="691"/>
      <c r="U109" s="691"/>
      <c r="V109" s="691"/>
      <c r="W109" s="691"/>
      <c r="X109" s="691"/>
      <c r="Y109" s="697"/>
      <c r="Z109" s="690"/>
      <c r="AA109" s="691"/>
      <c r="AB109" s="691"/>
      <c r="AC109" s="697"/>
      <c r="AD109" s="691"/>
      <c r="AE109" s="697"/>
      <c r="AF109" s="847"/>
      <c r="AG109" s="848"/>
      <c r="AH109" s="848"/>
      <c r="AI109" s="848"/>
      <c r="AJ109" s="848"/>
      <c r="AK109" s="848"/>
      <c r="AL109" s="848"/>
      <c r="AM109" s="849"/>
    </row>
    <row r="110" spans="1:39" ht="23.25" customHeight="1">
      <c r="A110" s="279">
        <v>8</v>
      </c>
      <c r="B110" s="242"/>
      <c r="C110" s="701"/>
      <c r="D110" s="702"/>
      <c r="E110" s="702"/>
      <c r="F110" s="702"/>
      <c r="G110" s="702"/>
      <c r="H110" s="702"/>
      <c r="I110" s="702"/>
      <c r="J110" s="702"/>
      <c r="K110" s="702"/>
      <c r="L110" s="702"/>
      <c r="M110" s="702"/>
      <c r="N110" s="702"/>
      <c r="O110" s="702"/>
      <c r="P110" s="702"/>
      <c r="Q110" s="702"/>
      <c r="R110" s="703"/>
      <c r="S110" s="690"/>
      <c r="T110" s="691"/>
      <c r="U110" s="691"/>
      <c r="V110" s="691"/>
      <c r="W110" s="691"/>
      <c r="X110" s="691"/>
      <c r="Y110" s="697"/>
      <c r="Z110" s="690"/>
      <c r="AA110" s="691"/>
      <c r="AB110" s="691"/>
      <c r="AC110" s="697"/>
      <c r="AD110" s="691"/>
      <c r="AE110" s="697"/>
      <c r="AF110" s="847"/>
      <c r="AG110" s="848"/>
      <c r="AH110" s="848"/>
      <c r="AI110" s="848"/>
      <c r="AJ110" s="848"/>
      <c r="AK110" s="848"/>
      <c r="AL110" s="848"/>
      <c r="AM110" s="849"/>
    </row>
    <row r="111" spans="1:85" ht="23.25" customHeight="1">
      <c r="A111" s="279">
        <v>9</v>
      </c>
      <c r="B111" s="242"/>
      <c r="C111" s="701"/>
      <c r="D111" s="702"/>
      <c r="E111" s="702"/>
      <c r="F111" s="702"/>
      <c r="G111" s="702"/>
      <c r="H111" s="702"/>
      <c r="I111" s="702"/>
      <c r="J111" s="702"/>
      <c r="K111" s="702"/>
      <c r="L111" s="702"/>
      <c r="M111" s="702"/>
      <c r="N111" s="702"/>
      <c r="O111" s="702"/>
      <c r="P111" s="702"/>
      <c r="Q111" s="702"/>
      <c r="R111" s="703"/>
      <c r="S111" s="690"/>
      <c r="T111" s="691"/>
      <c r="U111" s="691"/>
      <c r="V111" s="691"/>
      <c r="W111" s="691"/>
      <c r="X111" s="691"/>
      <c r="Y111" s="697"/>
      <c r="Z111" s="690"/>
      <c r="AA111" s="691"/>
      <c r="AB111" s="691"/>
      <c r="AC111" s="697"/>
      <c r="AD111" s="691"/>
      <c r="AE111" s="697"/>
      <c r="AF111" s="847"/>
      <c r="AG111" s="848"/>
      <c r="AH111" s="848"/>
      <c r="AI111" s="848"/>
      <c r="AJ111" s="848"/>
      <c r="AK111" s="848"/>
      <c r="AL111" s="848"/>
      <c r="AM111" s="849"/>
      <c r="CG111" s="253" t="e">
        <f ca="1">IF(фио1="","",IF(-'Анкета ИП или ООО '!#REF!+TODAY()&lt;=(365.25*65-(H7/12*365.25)),"","Внимание! Необходимо предоставить еще одного поручителя!"))</f>
        <v>#REF!</v>
      </c>
    </row>
    <row r="112" spans="1:39" ht="23.25" customHeight="1" hidden="1">
      <c r="A112" s="279">
        <v>10</v>
      </c>
      <c r="B112" s="242"/>
      <c r="C112" s="701"/>
      <c r="D112" s="702"/>
      <c r="E112" s="702"/>
      <c r="F112" s="702"/>
      <c r="G112" s="702"/>
      <c r="H112" s="702"/>
      <c r="I112" s="702"/>
      <c r="J112" s="702"/>
      <c r="K112" s="702"/>
      <c r="L112" s="702"/>
      <c r="M112" s="702"/>
      <c r="N112" s="702"/>
      <c r="O112" s="702"/>
      <c r="P112" s="702"/>
      <c r="Q112" s="702"/>
      <c r="R112" s="703"/>
      <c r="S112" s="690"/>
      <c r="T112" s="691"/>
      <c r="U112" s="691"/>
      <c r="V112" s="691"/>
      <c r="W112" s="691"/>
      <c r="X112" s="691"/>
      <c r="Y112" s="697"/>
      <c r="Z112" s="690"/>
      <c r="AA112" s="691"/>
      <c r="AB112" s="691"/>
      <c r="AC112" s="697"/>
      <c r="AD112" s="691"/>
      <c r="AE112" s="697"/>
      <c r="AF112" s="847"/>
      <c r="AG112" s="848"/>
      <c r="AH112" s="848"/>
      <c r="AI112" s="848"/>
      <c r="AJ112" s="848"/>
      <c r="AK112" s="848"/>
      <c r="AL112" s="848"/>
      <c r="AM112" s="849"/>
    </row>
    <row r="113" spans="1:39" ht="41.25" customHeight="1">
      <c r="A113" s="283"/>
      <c r="B113" s="281"/>
      <c r="C113" s="887" t="s">
        <v>588</v>
      </c>
      <c r="D113" s="888"/>
      <c r="E113" s="888"/>
      <c r="F113" s="888"/>
      <c r="G113" s="888"/>
      <c r="H113" s="888"/>
      <c r="I113" s="888"/>
      <c r="J113" s="888"/>
      <c r="K113" s="888"/>
      <c r="L113" s="888"/>
      <c r="M113" s="888"/>
      <c r="N113" s="888"/>
      <c r="O113" s="888"/>
      <c r="P113" s="888"/>
      <c r="Q113" s="888"/>
      <c r="R113" s="889"/>
      <c r="S113" s="570" t="s">
        <v>251</v>
      </c>
      <c r="T113" s="571"/>
      <c r="U113" s="571"/>
      <c r="V113" s="571"/>
      <c r="W113" s="571"/>
      <c r="X113" s="571"/>
      <c r="Y113" s="572"/>
      <c r="Z113" s="895" t="s">
        <v>568</v>
      </c>
      <c r="AA113" s="896"/>
      <c r="AB113" s="896"/>
      <c r="AC113" s="897"/>
      <c r="AD113" s="896" t="s">
        <v>566</v>
      </c>
      <c r="AE113" s="897"/>
      <c r="AF113" s="285"/>
      <c r="AG113" s="285"/>
      <c r="AH113" s="285"/>
      <c r="AI113" s="285"/>
      <c r="AJ113" s="285"/>
      <c r="AK113" s="285"/>
      <c r="AL113" s="285"/>
      <c r="AM113" s="286"/>
    </row>
    <row r="114" spans="1:54" ht="23.25" customHeight="1">
      <c r="A114" s="488">
        <v>1</v>
      </c>
      <c r="B114" s="255"/>
      <c r="C114" s="853"/>
      <c r="D114" s="854"/>
      <c r="E114" s="854"/>
      <c r="F114" s="854"/>
      <c r="G114" s="854"/>
      <c r="H114" s="854"/>
      <c r="I114" s="854"/>
      <c r="J114" s="854"/>
      <c r="K114" s="854"/>
      <c r="L114" s="854"/>
      <c r="M114" s="854"/>
      <c r="N114" s="854"/>
      <c r="O114" s="854"/>
      <c r="P114" s="854"/>
      <c r="Q114" s="854"/>
      <c r="R114" s="855"/>
      <c r="S114" s="690"/>
      <c r="T114" s="691"/>
      <c r="U114" s="691"/>
      <c r="V114" s="691"/>
      <c r="W114" s="691"/>
      <c r="X114" s="691"/>
      <c r="Y114" s="697"/>
      <c r="Z114" s="690"/>
      <c r="AA114" s="691"/>
      <c r="AB114" s="691"/>
      <c r="AC114" s="697"/>
      <c r="AD114" s="691"/>
      <c r="AE114" s="697"/>
      <c r="AF114" s="690"/>
      <c r="AG114" s="691"/>
      <c r="AH114" s="691"/>
      <c r="AI114" s="691"/>
      <c r="AJ114" s="691"/>
      <c r="AK114" s="691"/>
      <c r="AL114" s="691"/>
      <c r="AM114" s="697"/>
      <c r="AO114" s="219" t="s">
        <v>181</v>
      </c>
      <c r="BB114" s="219" t="s">
        <v>137</v>
      </c>
    </row>
    <row r="115" spans="1:39" ht="18.75" customHeight="1">
      <c r="A115" s="488">
        <v>2</v>
      </c>
      <c r="B115" s="255"/>
      <c r="C115" s="701"/>
      <c r="D115" s="702"/>
      <c r="E115" s="702"/>
      <c r="F115" s="702"/>
      <c r="G115" s="702"/>
      <c r="H115" s="702"/>
      <c r="I115" s="702"/>
      <c r="J115" s="702"/>
      <c r="K115" s="702"/>
      <c r="L115" s="702"/>
      <c r="M115" s="702"/>
      <c r="N115" s="702"/>
      <c r="O115" s="702"/>
      <c r="P115" s="702"/>
      <c r="Q115" s="702"/>
      <c r="R115" s="703"/>
      <c r="S115" s="690"/>
      <c r="T115" s="691"/>
      <c r="U115" s="691"/>
      <c r="V115" s="691"/>
      <c r="W115" s="691"/>
      <c r="X115" s="691"/>
      <c r="Y115" s="697"/>
      <c r="Z115" s="690"/>
      <c r="AA115" s="691"/>
      <c r="AB115" s="691"/>
      <c r="AC115" s="697"/>
      <c r="AD115" s="691"/>
      <c r="AE115" s="697"/>
      <c r="AF115" s="690"/>
      <c r="AG115" s="691"/>
      <c r="AH115" s="691"/>
      <c r="AI115" s="691"/>
      <c r="AJ115" s="691"/>
      <c r="AK115" s="691"/>
      <c r="AL115" s="691"/>
      <c r="AM115" s="697"/>
    </row>
    <row r="116" spans="1:39" ht="18.75" customHeight="1">
      <c r="A116" s="488">
        <v>3</v>
      </c>
      <c r="B116" s="255"/>
      <c r="C116" s="701"/>
      <c r="D116" s="702"/>
      <c r="E116" s="702"/>
      <c r="F116" s="702"/>
      <c r="G116" s="702"/>
      <c r="H116" s="702"/>
      <c r="I116" s="702"/>
      <c r="J116" s="702"/>
      <c r="K116" s="702"/>
      <c r="L116" s="702"/>
      <c r="M116" s="702"/>
      <c r="N116" s="702"/>
      <c r="O116" s="702"/>
      <c r="P116" s="702"/>
      <c r="Q116" s="702"/>
      <c r="R116" s="703"/>
      <c r="S116" s="690"/>
      <c r="T116" s="691"/>
      <c r="U116" s="691"/>
      <c r="V116" s="691"/>
      <c r="W116" s="691"/>
      <c r="X116" s="691"/>
      <c r="Y116" s="697"/>
      <c r="Z116" s="690"/>
      <c r="AA116" s="691"/>
      <c r="AB116" s="691"/>
      <c r="AC116" s="697"/>
      <c r="AD116" s="691"/>
      <c r="AE116" s="697"/>
      <c r="AF116" s="690"/>
      <c r="AG116" s="691"/>
      <c r="AH116" s="691"/>
      <c r="AI116" s="691"/>
      <c r="AJ116" s="691"/>
      <c r="AK116" s="691"/>
      <c r="AL116" s="691"/>
      <c r="AM116" s="697"/>
    </row>
    <row r="117" spans="1:85" ht="18.75" customHeight="1">
      <c r="A117" s="488">
        <v>4</v>
      </c>
      <c r="B117" s="255"/>
      <c r="C117" s="701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3"/>
      <c r="S117" s="690"/>
      <c r="T117" s="691"/>
      <c r="U117" s="691"/>
      <c r="V117" s="691"/>
      <c r="W117" s="691"/>
      <c r="X117" s="691"/>
      <c r="Y117" s="697"/>
      <c r="Z117" s="690"/>
      <c r="AA117" s="691"/>
      <c r="AB117" s="691"/>
      <c r="AC117" s="697"/>
      <c r="AD117" s="691"/>
      <c r="AE117" s="697"/>
      <c r="AF117" s="690"/>
      <c r="AG117" s="691"/>
      <c r="AH117" s="691"/>
      <c r="AI117" s="691"/>
      <c r="AJ117" s="691"/>
      <c r="AK117" s="691"/>
      <c r="AL117" s="691"/>
      <c r="AM117" s="697"/>
      <c r="CG117" s="253" t="e">
        <f ca="1">IF(фио2="","",IF(-'Анкета ИП или ООО '!#REF!+TODAY()&lt;=(365.25*65-(H7/12*365.25)),"","Внимание! Необходимо предоставить еще одного поручителя!"))</f>
        <v>#REF!</v>
      </c>
    </row>
    <row r="118" spans="1:39" ht="18.75" customHeight="1" thickBot="1">
      <c r="A118" s="488">
        <v>5</v>
      </c>
      <c r="B118" s="255"/>
      <c r="C118" s="701"/>
      <c r="D118" s="702"/>
      <c r="E118" s="702"/>
      <c r="F118" s="702"/>
      <c r="G118" s="702"/>
      <c r="H118" s="702"/>
      <c r="I118" s="702"/>
      <c r="J118" s="702"/>
      <c r="K118" s="702"/>
      <c r="L118" s="702"/>
      <c r="M118" s="702"/>
      <c r="N118" s="702"/>
      <c r="O118" s="702"/>
      <c r="P118" s="702"/>
      <c r="Q118" s="702"/>
      <c r="R118" s="703"/>
      <c r="S118" s="690"/>
      <c r="T118" s="691"/>
      <c r="U118" s="691"/>
      <c r="V118" s="691"/>
      <c r="W118" s="691"/>
      <c r="X118" s="691"/>
      <c r="Y118" s="697"/>
      <c r="Z118" s="690"/>
      <c r="AA118" s="691"/>
      <c r="AB118" s="691"/>
      <c r="AC118" s="697"/>
      <c r="AD118" s="691"/>
      <c r="AE118" s="697"/>
      <c r="AF118" s="690"/>
      <c r="AG118" s="691"/>
      <c r="AH118" s="691"/>
      <c r="AI118" s="691"/>
      <c r="AJ118" s="691"/>
      <c r="AK118" s="691"/>
      <c r="AL118" s="691"/>
      <c r="AM118" s="697"/>
    </row>
    <row r="119" spans="1:39" ht="18.75" customHeight="1" hidden="1">
      <c r="A119" s="254">
        <v>6</v>
      </c>
      <c r="B119" s="256"/>
      <c r="C119" s="701"/>
      <c r="D119" s="702"/>
      <c r="E119" s="702"/>
      <c r="F119" s="702"/>
      <c r="G119" s="702"/>
      <c r="H119" s="702"/>
      <c r="I119" s="702"/>
      <c r="J119" s="702"/>
      <c r="K119" s="702"/>
      <c r="L119" s="702"/>
      <c r="M119" s="702"/>
      <c r="N119" s="702"/>
      <c r="O119" s="702"/>
      <c r="P119" s="702"/>
      <c r="Q119" s="702"/>
      <c r="R119" s="703"/>
      <c r="S119" s="690"/>
      <c r="T119" s="691"/>
      <c r="U119" s="691"/>
      <c r="V119" s="691"/>
      <c r="W119" s="691"/>
      <c r="X119" s="691"/>
      <c r="Y119" s="697"/>
      <c r="Z119" s="690"/>
      <c r="AA119" s="691"/>
      <c r="AB119" s="691"/>
      <c r="AC119" s="697"/>
      <c r="AD119" s="691"/>
      <c r="AE119" s="697"/>
      <c r="AF119" s="690"/>
      <c r="AG119" s="691"/>
      <c r="AH119" s="691"/>
      <c r="AI119" s="691"/>
      <c r="AJ119" s="691"/>
      <c r="AK119" s="691"/>
      <c r="AL119" s="691"/>
      <c r="AM119" s="697"/>
    </row>
    <row r="120" spans="1:54" ht="18.75" customHeight="1" hidden="1">
      <c r="A120" s="254">
        <v>7</v>
      </c>
      <c r="B120" s="256"/>
      <c r="C120" s="701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3"/>
      <c r="S120" s="690"/>
      <c r="T120" s="691"/>
      <c r="U120" s="691"/>
      <c r="V120" s="691"/>
      <c r="W120" s="691"/>
      <c r="X120" s="691"/>
      <c r="Y120" s="697"/>
      <c r="Z120" s="690"/>
      <c r="AA120" s="691"/>
      <c r="AB120" s="691"/>
      <c r="AC120" s="697"/>
      <c r="AD120" s="691"/>
      <c r="AE120" s="697"/>
      <c r="AF120" s="690"/>
      <c r="AG120" s="691"/>
      <c r="AH120" s="691"/>
      <c r="AI120" s="691"/>
      <c r="AJ120" s="691"/>
      <c r="AK120" s="691"/>
      <c r="AL120" s="691"/>
      <c r="AM120" s="697"/>
      <c r="AO120" s="219" t="s">
        <v>181</v>
      </c>
      <c r="BB120" s="219" t="s">
        <v>137</v>
      </c>
    </row>
    <row r="121" spans="1:39" ht="18.75" customHeight="1" hidden="1">
      <c r="A121" s="254">
        <v>8</v>
      </c>
      <c r="B121" s="256"/>
      <c r="C121" s="701"/>
      <c r="D121" s="702"/>
      <c r="E121" s="702"/>
      <c r="F121" s="702"/>
      <c r="G121" s="702"/>
      <c r="H121" s="702"/>
      <c r="I121" s="702"/>
      <c r="J121" s="702"/>
      <c r="K121" s="702"/>
      <c r="L121" s="702"/>
      <c r="M121" s="702"/>
      <c r="N121" s="702"/>
      <c r="O121" s="702"/>
      <c r="P121" s="702"/>
      <c r="Q121" s="702"/>
      <c r="R121" s="703"/>
      <c r="S121" s="690"/>
      <c r="T121" s="691"/>
      <c r="U121" s="691"/>
      <c r="V121" s="691"/>
      <c r="W121" s="691"/>
      <c r="X121" s="691"/>
      <c r="Y121" s="697"/>
      <c r="Z121" s="690"/>
      <c r="AA121" s="691"/>
      <c r="AB121" s="691"/>
      <c r="AC121" s="697"/>
      <c r="AD121" s="691"/>
      <c r="AE121" s="697"/>
      <c r="AF121" s="690"/>
      <c r="AG121" s="691"/>
      <c r="AH121" s="691"/>
      <c r="AI121" s="691"/>
      <c r="AJ121" s="691"/>
      <c r="AK121" s="691"/>
      <c r="AL121" s="691"/>
      <c r="AM121" s="697"/>
    </row>
    <row r="122" spans="1:39" ht="18.75" customHeight="1" hidden="1">
      <c r="A122" s="254">
        <v>9</v>
      </c>
      <c r="B122" s="256"/>
      <c r="C122" s="701"/>
      <c r="D122" s="702"/>
      <c r="E122" s="702"/>
      <c r="F122" s="702"/>
      <c r="G122" s="702"/>
      <c r="H122" s="702"/>
      <c r="I122" s="702"/>
      <c r="J122" s="702"/>
      <c r="K122" s="702"/>
      <c r="L122" s="702"/>
      <c r="M122" s="702"/>
      <c r="N122" s="702"/>
      <c r="O122" s="702"/>
      <c r="P122" s="702"/>
      <c r="Q122" s="702"/>
      <c r="R122" s="703"/>
      <c r="S122" s="690"/>
      <c r="T122" s="691"/>
      <c r="U122" s="691"/>
      <c r="V122" s="691"/>
      <c r="W122" s="691"/>
      <c r="X122" s="691"/>
      <c r="Y122" s="697"/>
      <c r="Z122" s="690"/>
      <c r="AA122" s="691"/>
      <c r="AB122" s="691"/>
      <c r="AC122" s="697"/>
      <c r="AD122" s="691"/>
      <c r="AE122" s="697"/>
      <c r="AF122" s="690"/>
      <c r="AG122" s="691"/>
      <c r="AH122" s="691"/>
      <c r="AI122" s="691"/>
      <c r="AJ122" s="691"/>
      <c r="AK122" s="691"/>
      <c r="AL122" s="691"/>
      <c r="AM122" s="697"/>
    </row>
    <row r="123" spans="1:85" ht="18.75" customHeight="1" hidden="1">
      <c r="A123" s="254">
        <v>10</v>
      </c>
      <c r="B123" s="256"/>
      <c r="C123" s="701"/>
      <c r="D123" s="702"/>
      <c r="E123" s="702"/>
      <c r="F123" s="702"/>
      <c r="G123" s="702"/>
      <c r="H123" s="702"/>
      <c r="I123" s="702"/>
      <c r="J123" s="702"/>
      <c r="K123" s="702"/>
      <c r="L123" s="702"/>
      <c r="M123" s="702"/>
      <c r="N123" s="702"/>
      <c r="O123" s="702"/>
      <c r="P123" s="702"/>
      <c r="Q123" s="702"/>
      <c r="R123" s="703"/>
      <c r="S123" s="690"/>
      <c r="T123" s="691"/>
      <c r="U123" s="691"/>
      <c r="V123" s="691"/>
      <c r="W123" s="691"/>
      <c r="X123" s="691"/>
      <c r="Y123" s="697"/>
      <c r="Z123" s="690"/>
      <c r="AA123" s="691"/>
      <c r="AB123" s="691"/>
      <c r="AC123" s="697"/>
      <c r="AD123" s="691"/>
      <c r="AE123" s="697"/>
      <c r="AF123" s="690"/>
      <c r="AG123" s="691"/>
      <c r="AH123" s="691"/>
      <c r="AI123" s="691"/>
      <c r="AJ123" s="691"/>
      <c r="AK123" s="691"/>
      <c r="AL123" s="691"/>
      <c r="AM123" s="697"/>
      <c r="CG123" s="253" t="e">
        <f ca="1">IF(фио3="","",IF(-'Анкета ИП или ООО '!#REF!+TODAY()&lt;=(365.25*65-(H7/12*365.25)),"","Внимание! Необходимо предоставить еще одного поручителя!"))</f>
        <v>#REF!</v>
      </c>
    </row>
    <row r="124" spans="1:39" ht="18.75" customHeight="1" hidden="1">
      <c r="A124" s="254">
        <v>11</v>
      </c>
      <c r="B124" s="256"/>
      <c r="C124" s="701"/>
      <c r="D124" s="702"/>
      <c r="E124" s="702"/>
      <c r="F124" s="702"/>
      <c r="G124" s="702"/>
      <c r="H124" s="702"/>
      <c r="I124" s="702"/>
      <c r="J124" s="702"/>
      <c r="K124" s="702"/>
      <c r="L124" s="702"/>
      <c r="M124" s="702"/>
      <c r="N124" s="702"/>
      <c r="O124" s="702"/>
      <c r="P124" s="702"/>
      <c r="Q124" s="702"/>
      <c r="R124" s="703"/>
      <c r="S124" s="690"/>
      <c r="T124" s="691"/>
      <c r="U124" s="691"/>
      <c r="V124" s="691"/>
      <c r="W124" s="691"/>
      <c r="X124" s="691"/>
      <c r="Y124" s="697"/>
      <c r="Z124" s="690"/>
      <c r="AA124" s="691"/>
      <c r="AB124" s="691"/>
      <c r="AC124" s="697"/>
      <c r="AD124" s="691"/>
      <c r="AE124" s="697"/>
      <c r="AF124" s="690"/>
      <c r="AG124" s="691"/>
      <c r="AH124" s="691"/>
      <c r="AI124" s="691"/>
      <c r="AJ124" s="691"/>
      <c r="AK124" s="691"/>
      <c r="AL124" s="691"/>
      <c r="AM124" s="697"/>
    </row>
    <row r="125" spans="1:39" ht="18.75" customHeight="1" hidden="1" thickBot="1">
      <c r="A125" s="257">
        <v>12</v>
      </c>
      <c r="B125" s="258"/>
      <c r="C125" s="876"/>
      <c r="D125" s="877"/>
      <c r="E125" s="877"/>
      <c r="F125" s="877"/>
      <c r="G125" s="877"/>
      <c r="H125" s="877"/>
      <c r="I125" s="877"/>
      <c r="J125" s="877"/>
      <c r="K125" s="877"/>
      <c r="L125" s="877"/>
      <c r="M125" s="877"/>
      <c r="N125" s="877"/>
      <c r="O125" s="877"/>
      <c r="P125" s="877"/>
      <c r="Q125" s="877"/>
      <c r="R125" s="878"/>
      <c r="S125" s="690"/>
      <c r="T125" s="691"/>
      <c r="U125" s="691"/>
      <c r="V125" s="691"/>
      <c r="W125" s="691"/>
      <c r="X125" s="691"/>
      <c r="Y125" s="697"/>
      <c r="Z125" s="722"/>
      <c r="AA125" s="723"/>
      <c r="AB125" s="723"/>
      <c r="AC125" s="724"/>
      <c r="AD125" s="691"/>
      <c r="AE125" s="697"/>
      <c r="AF125" s="728"/>
      <c r="AG125" s="729"/>
      <c r="AH125" s="729"/>
      <c r="AI125" s="729"/>
      <c r="AJ125" s="729"/>
      <c r="AK125" s="729"/>
      <c r="AL125" s="729"/>
      <c r="AM125" s="730"/>
    </row>
    <row r="126" spans="1:54" ht="41.25" customHeight="1" thickBot="1">
      <c r="A126" s="891" t="s">
        <v>246</v>
      </c>
      <c r="B126" s="892"/>
      <c r="C126" s="892"/>
      <c r="D126" s="892"/>
      <c r="E126" s="892"/>
      <c r="F126" s="892"/>
      <c r="G126" s="892"/>
      <c r="H126" s="892"/>
      <c r="I126" s="892"/>
      <c r="J126" s="892"/>
      <c r="K126" s="892"/>
      <c r="L126" s="892"/>
      <c r="M126" s="892"/>
      <c r="N126" s="892"/>
      <c r="O126" s="892"/>
      <c r="P126" s="892"/>
      <c r="Q126" s="892"/>
      <c r="R126" s="892"/>
      <c r="S126" s="892"/>
      <c r="T126" s="892"/>
      <c r="U126" s="892"/>
      <c r="V126" s="892"/>
      <c r="W126" s="892"/>
      <c r="X126" s="892"/>
      <c r="Y126" s="892"/>
      <c r="Z126" s="892"/>
      <c r="AA126" s="892"/>
      <c r="AB126" s="892"/>
      <c r="AC126" s="892"/>
      <c r="AD126" s="892"/>
      <c r="AE126" s="893"/>
      <c r="AF126" s="725">
        <f>SUM(AF86:AM90)+SUM(AF94:AM101)+SUM(AF103:AM112)+SUM(AF114:AM125)</f>
        <v>0</v>
      </c>
      <c r="AG126" s="726"/>
      <c r="AH126" s="726"/>
      <c r="AI126" s="726"/>
      <c r="AJ126" s="726"/>
      <c r="AK126" s="726"/>
      <c r="AL126" s="726"/>
      <c r="AM126" s="727"/>
      <c r="AO126" s="219" t="s">
        <v>181</v>
      </c>
      <c r="BB126" s="219" t="s">
        <v>137</v>
      </c>
    </row>
    <row r="127" spans="1:39" ht="39" customHeight="1" thickBot="1">
      <c r="A127" s="260"/>
      <c r="B127" s="261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3"/>
    </row>
    <row r="128" spans="1:39" ht="46.5" customHeight="1">
      <c r="A128" s="885" t="s">
        <v>560</v>
      </c>
      <c r="B128" s="886"/>
      <c r="C128" s="886"/>
      <c r="D128" s="886"/>
      <c r="E128" s="886"/>
      <c r="F128" s="886"/>
      <c r="G128" s="886"/>
      <c r="H128" s="886"/>
      <c r="I128" s="886"/>
      <c r="J128" s="886"/>
      <c r="K128" s="886"/>
      <c r="L128" s="886"/>
      <c r="M128" s="886"/>
      <c r="N128" s="886"/>
      <c r="O128" s="886"/>
      <c r="P128" s="886"/>
      <c r="Q128" s="886"/>
      <c r="R128" s="886"/>
      <c r="S128" s="886"/>
      <c r="T128" s="886"/>
      <c r="U128" s="886"/>
      <c r="V128" s="886"/>
      <c r="W128" s="886"/>
      <c r="X128" s="886"/>
      <c r="Y128" s="886"/>
      <c r="Z128" s="886"/>
      <c r="AA128" s="886"/>
      <c r="AB128" s="886"/>
      <c r="AC128" s="886"/>
      <c r="AD128" s="886"/>
      <c r="AE128" s="886"/>
      <c r="AF128" s="886"/>
      <c r="AG128" s="886"/>
      <c r="AH128" s="886"/>
      <c r="AI128" s="886"/>
      <c r="AJ128" s="886"/>
      <c r="AK128" s="886"/>
      <c r="AL128" s="886"/>
      <c r="AM128" s="894"/>
    </row>
    <row r="129" spans="1:85" ht="58.5" customHeight="1">
      <c r="A129" s="858" t="s">
        <v>620</v>
      </c>
      <c r="B129" s="644"/>
      <c r="C129" s="644"/>
      <c r="D129" s="644"/>
      <c r="E129" s="644"/>
      <c r="F129" s="644"/>
      <c r="G129" s="644"/>
      <c r="H129" s="720"/>
      <c r="I129" s="720"/>
      <c r="J129" s="720"/>
      <c r="K129" s="720"/>
      <c r="L129" s="720"/>
      <c r="M129" s="720"/>
      <c r="N129" s="720"/>
      <c r="O129" s="720"/>
      <c r="P129" s="720"/>
      <c r="Q129" s="720"/>
      <c r="R129" s="720"/>
      <c r="S129" s="720"/>
      <c r="T129" s="720"/>
      <c r="U129" s="720"/>
      <c r="V129" s="720"/>
      <c r="W129" s="720"/>
      <c r="X129" s="720"/>
      <c r="Y129" s="720"/>
      <c r="Z129" s="720"/>
      <c r="AA129" s="720"/>
      <c r="AB129" s="720"/>
      <c r="AC129" s="720"/>
      <c r="AD129" s="720"/>
      <c r="AE129" s="720"/>
      <c r="AF129" s="720"/>
      <c r="AG129" s="720"/>
      <c r="AH129" s="720"/>
      <c r="AI129" s="720"/>
      <c r="AJ129" s="720"/>
      <c r="AK129" s="720"/>
      <c r="AL129" s="720"/>
      <c r="AM129" s="721"/>
      <c r="CG129" s="253" t="e">
        <f ca="1">IF(фио4="","",IF(-'Анкета ИП или ООО '!#REF!+TODAY()&lt;=(365.25*65-(H7/12*365.25)),"","Внимание! Необходимо предоставить еще одного поручителя!"))</f>
        <v>#REF!</v>
      </c>
    </row>
    <row r="130" spans="1:39" ht="68.25" customHeight="1">
      <c r="A130" s="858" t="s">
        <v>212</v>
      </c>
      <c r="B130" s="644"/>
      <c r="C130" s="644"/>
      <c r="D130" s="644"/>
      <c r="E130" s="644"/>
      <c r="F130" s="644"/>
      <c r="G130" s="644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66"/>
      <c r="AE130" s="866"/>
      <c r="AF130" s="866"/>
      <c r="AG130" s="866"/>
      <c r="AH130" s="866"/>
      <c r="AI130" s="866"/>
      <c r="AJ130" s="866"/>
      <c r="AK130" s="866"/>
      <c r="AL130" s="866"/>
      <c r="AM130" s="873"/>
    </row>
    <row r="131" spans="1:39" ht="41.25" customHeight="1">
      <c r="A131" s="858"/>
      <c r="B131" s="644"/>
      <c r="C131" s="644"/>
      <c r="D131" s="644"/>
      <c r="E131" s="644"/>
      <c r="F131" s="644"/>
      <c r="G131" s="644"/>
      <c r="H131" s="866"/>
      <c r="I131" s="866"/>
      <c r="J131" s="866"/>
      <c r="K131" s="866"/>
      <c r="L131" s="866"/>
      <c r="M131" s="866"/>
      <c r="N131" s="866"/>
      <c r="O131" s="866"/>
      <c r="P131" s="866"/>
      <c r="Q131" s="866"/>
      <c r="R131" s="866"/>
      <c r="S131" s="866"/>
      <c r="T131" s="866"/>
      <c r="U131" s="866"/>
      <c r="V131" s="866"/>
      <c r="W131" s="866"/>
      <c r="X131" s="866"/>
      <c r="Y131" s="866"/>
      <c r="Z131" s="866"/>
      <c r="AA131" s="866"/>
      <c r="AB131" s="866"/>
      <c r="AC131" s="866"/>
      <c r="AD131" s="866"/>
      <c r="AE131" s="866"/>
      <c r="AF131" s="866"/>
      <c r="AG131" s="866"/>
      <c r="AH131" s="866"/>
      <c r="AI131" s="866"/>
      <c r="AJ131" s="866"/>
      <c r="AK131" s="866"/>
      <c r="AL131" s="866"/>
      <c r="AM131" s="873"/>
    </row>
    <row r="132" spans="1:54" ht="41.25" customHeight="1">
      <c r="A132" s="858" t="s">
        <v>213</v>
      </c>
      <c r="B132" s="644"/>
      <c r="C132" s="644"/>
      <c r="D132" s="644"/>
      <c r="E132" s="644"/>
      <c r="F132" s="644"/>
      <c r="G132" s="644"/>
      <c r="H132" s="860"/>
      <c r="I132" s="861"/>
      <c r="J132" s="861"/>
      <c r="K132" s="861"/>
      <c r="L132" s="861"/>
      <c r="M132" s="861"/>
      <c r="N132" s="861"/>
      <c r="O132" s="862"/>
      <c r="P132" s="860"/>
      <c r="Q132" s="861"/>
      <c r="R132" s="861"/>
      <c r="S132" s="861"/>
      <c r="T132" s="861"/>
      <c r="U132" s="861"/>
      <c r="V132" s="861"/>
      <c r="W132" s="862"/>
      <c r="X132" s="860"/>
      <c r="Y132" s="861"/>
      <c r="Z132" s="861"/>
      <c r="AA132" s="861"/>
      <c r="AB132" s="861"/>
      <c r="AC132" s="861"/>
      <c r="AD132" s="861"/>
      <c r="AE132" s="862"/>
      <c r="AF132" s="860"/>
      <c r="AG132" s="861"/>
      <c r="AH132" s="861"/>
      <c r="AI132" s="861"/>
      <c r="AJ132" s="861"/>
      <c r="AK132" s="861"/>
      <c r="AL132" s="861"/>
      <c r="AM132" s="862"/>
      <c r="AO132" s="219" t="s">
        <v>181</v>
      </c>
      <c r="BB132" s="219" t="s">
        <v>137</v>
      </c>
    </row>
    <row r="133" spans="1:39" ht="35.25" customHeight="1">
      <c r="A133" s="858"/>
      <c r="B133" s="644"/>
      <c r="C133" s="644"/>
      <c r="D133" s="644"/>
      <c r="E133" s="644"/>
      <c r="F133" s="644"/>
      <c r="G133" s="644"/>
      <c r="H133" s="863"/>
      <c r="I133" s="864"/>
      <c r="J133" s="864"/>
      <c r="K133" s="864"/>
      <c r="L133" s="864"/>
      <c r="M133" s="864"/>
      <c r="N133" s="864"/>
      <c r="O133" s="865"/>
      <c r="P133" s="863"/>
      <c r="Q133" s="864"/>
      <c r="R133" s="864"/>
      <c r="S133" s="864"/>
      <c r="T133" s="864"/>
      <c r="U133" s="864"/>
      <c r="V133" s="864"/>
      <c r="W133" s="865"/>
      <c r="X133" s="863"/>
      <c r="Y133" s="864"/>
      <c r="Z133" s="864"/>
      <c r="AA133" s="864"/>
      <c r="AB133" s="864"/>
      <c r="AC133" s="864"/>
      <c r="AD133" s="864"/>
      <c r="AE133" s="865"/>
      <c r="AF133" s="863"/>
      <c r="AG133" s="864"/>
      <c r="AH133" s="864"/>
      <c r="AI133" s="864"/>
      <c r="AJ133" s="864"/>
      <c r="AK133" s="864"/>
      <c r="AL133" s="864"/>
      <c r="AM133" s="865"/>
    </row>
    <row r="134" spans="1:39" ht="37.5" customHeight="1">
      <c r="A134" s="858" t="s">
        <v>214</v>
      </c>
      <c r="B134" s="644"/>
      <c r="C134" s="644"/>
      <c r="D134" s="644"/>
      <c r="E134" s="644"/>
      <c r="F134" s="644"/>
      <c r="G134" s="644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</row>
    <row r="135" spans="1:85" ht="41.25" customHeight="1">
      <c r="A135" s="858" t="s">
        <v>215</v>
      </c>
      <c r="B135" s="644"/>
      <c r="C135" s="644"/>
      <c r="D135" s="644"/>
      <c r="E135" s="644"/>
      <c r="F135" s="644"/>
      <c r="G135" s="644"/>
      <c r="H135" s="859"/>
      <c r="I135" s="859"/>
      <c r="J135" s="859"/>
      <c r="K135" s="859"/>
      <c r="L135" s="859"/>
      <c r="M135" s="859"/>
      <c r="N135" s="859"/>
      <c r="O135" s="859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59"/>
      <c r="AC135" s="859"/>
      <c r="AD135" s="859"/>
      <c r="AE135" s="859"/>
      <c r="AF135" s="859"/>
      <c r="AG135" s="859"/>
      <c r="AH135" s="859"/>
      <c r="AI135" s="859"/>
      <c r="AJ135" s="859"/>
      <c r="AK135" s="859"/>
      <c r="AL135" s="859"/>
      <c r="AM135" s="859"/>
      <c r="CG135" s="253" t="e">
        <f ca="1">IF(фио5="","",IF(-'Анкета ИП или ООО '!#REF!+TODAY()&lt;=(365.25*65-(H7/12*365.25)),"","Внимание! Необходимо предоставить еще одного поручителя!"))</f>
        <v>#REF!</v>
      </c>
    </row>
    <row r="136" spans="1:39" ht="63" customHeight="1">
      <c r="A136" s="858" t="s">
        <v>217</v>
      </c>
      <c r="B136" s="644"/>
      <c r="C136" s="644"/>
      <c r="D136" s="644"/>
      <c r="E136" s="644"/>
      <c r="F136" s="644"/>
      <c r="G136" s="644"/>
      <c r="H136" s="859"/>
      <c r="I136" s="859"/>
      <c r="J136" s="859"/>
      <c r="K136" s="859"/>
      <c r="L136" s="859"/>
      <c r="M136" s="859"/>
      <c r="N136" s="859"/>
      <c r="O136" s="859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59"/>
      <c r="AC136" s="859"/>
      <c r="AD136" s="859"/>
      <c r="AE136" s="859"/>
      <c r="AF136" s="859"/>
      <c r="AG136" s="859"/>
      <c r="AH136" s="859"/>
      <c r="AI136" s="859"/>
      <c r="AJ136" s="859"/>
      <c r="AK136" s="859"/>
      <c r="AL136" s="859"/>
      <c r="AM136" s="859"/>
    </row>
    <row r="137" spans="1:39" ht="41.25" customHeight="1">
      <c r="A137" s="858" t="s">
        <v>218</v>
      </c>
      <c r="B137" s="644"/>
      <c r="C137" s="644"/>
      <c r="D137" s="644"/>
      <c r="E137" s="644"/>
      <c r="F137" s="644"/>
      <c r="G137" s="644"/>
      <c r="H137" s="856"/>
      <c r="I137" s="856"/>
      <c r="J137" s="856"/>
      <c r="K137" s="856"/>
      <c r="L137" s="856"/>
      <c r="M137" s="856"/>
      <c r="N137" s="856"/>
      <c r="O137" s="856"/>
      <c r="P137" s="856"/>
      <c r="Q137" s="856"/>
      <c r="R137" s="856"/>
      <c r="S137" s="856"/>
      <c r="T137" s="856"/>
      <c r="U137" s="856"/>
      <c r="V137" s="856"/>
      <c r="W137" s="856"/>
      <c r="X137" s="856"/>
      <c r="Y137" s="856"/>
      <c r="Z137" s="856"/>
      <c r="AA137" s="856"/>
      <c r="AB137" s="856"/>
      <c r="AC137" s="856"/>
      <c r="AD137" s="856"/>
      <c r="AE137" s="856"/>
      <c r="AF137" s="856"/>
      <c r="AG137" s="856"/>
      <c r="AH137" s="856"/>
      <c r="AI137" s="856"/>
      <c r="AJ137" s="856"/>
      <c r="AK137" s="856"/>
      <c r="AL137" s="856"/>
      <c r="AM137" s="857"/>
    </row>
    <row r="138" spans="1:54" ht="41.25" customHeight="1">
      <c r="A138" s="875" t="s">
        <v>219</v>
      </c>
      <c r="B138" s="688"/>
      <c r="C138" s="688"/>
      <c r="D138" s="688"/>
      <c r="E138" s="688"/>
      <c r="F138" s="688"/>
      <c r="G138" s="688"/>
      <c r="H138" s="874"/>
      <c r="I138" s="874"/>
      <c r="J138" s="874"/>
      <c r="K138" s="874"/>
      <c r="L138" s="874"/>
      <c r="M138" s="874"/>
      <c r="N138" s="874"/>
      <c r="O138" s="874"/>
      <c r="P138" s="874"/>
      <c r="Q138" s="874"/>
      <c r="R138" s="874"/>
      <c r="S138" s="874"/>
      <c r="T138" s="874"/>
      <c r="U138" s="874"/>
      <c r="V138" s="874"/>
      <c r="W138" s="874"/>
      <c r="X138" s="874"/>
      <c r="Y138" s="874"/>
      <c r="Z138" s="874"/>
      <c r="AA138" s="874"/>
      <c r="AB138" s="874"/>
      <c r="AC138" s="874"/>
      <c r="AD138" s="874"/>
      <c r="AE138" s="874"/>
      <c r="AF138" s="874"/>
      <c r="AG138" s="874"/>
      <c r="AH138" s="874"/>
      <c r="AI138" s="874"/>
      <c r="AJ138" s="874"/>
      <c r="AK138" s="874"/>
      <c r="AL138" s="874"/>
      <c r="AM138" s="890"/>
      <c r="AO138" s="219" t="s">
        <v>181</v>
      </c>
      <c r="BB138" s="219" t="s">
        <v>137</v>
      </c>
    </row>
    <row r="139" spans="1:54" ht="191.25" customHeight="1">
      <c r="A139" s="870" t="s">
        <v>584</v>
      </c>
      <c r="B139" s="871"/>
      <c r="C139" s="871"/>
      <c r="D139" s="871"/>
      <c r="E139" s="871"/>
      <c r="F139" s="871"/>
      <c r="G139" s="871"/>
      <c r="H139" s="871"/>
      <c r="I139" s="871"/>
      <c r="J139" s="871"/>
      <c r="K139" s="871"/>
      <c r="L139" s="871"/>
      <c r="M139" s="871"/>
      <c r="N139" s="871"/>
      <c r="O139" s="871"/>
      <c r="P139" s="871"/>
      <c r="Q139" s="871"/>
      <c r="R139" s="871"/>
      <c r="S139" s="871"/>
      <c r="T139" s="871"/>
      <c r="U139" s="871"/>
      <c r="V139" s="871"/>
      <c r="W139" s="871"/>
      <c r="X139" s="871"/>
      <c r="Y139" s="871"/>
      <c r="Z139" s="871"/>
      <c r="AA139" s="871"/>
      <c r="AB139" s="871"/>
      <c r="AC139" s="871"/>
      <c r="AD139" s="871"/>
      <c r="AE139" s="871"/>
      <c r="AF139" s="871"/>
      <c r="AG139" s="871"/>
      <c r="AH139" s="871"/>
      <c r="AI139" s="871"/>
      <c r="AJ139" s="871"/>
      <c r="AK139" s="871"/>
      <c r="AL139" s="871"/>
      <c r="AM139" s="872"/>
      <c r="AO139" s="219" t="s">
        <v>182</v>
      </c>
      <c r="BB139" s="219" t="s">
        <v>183</v>
      </c>
    </row>
    <row r="140" spans="1:41" ht="175.5" customHeight="1">
      <c r="A140" s="867" t="s">
        <v>585</v>
      </c>
      <c r="B140" s="868"/>
      <c r="C140" s="868"/>
      <c r="D140" s="868"/>
      <c r="E140" s="868"/>
      <c r="F140" s="868"/>
      <c r="G140" s="868"/>
      <c r="H140" s="868"/>
      <c r="I140" s="868"/>
      <c r="J140" s="868"/>
      <c r="K140" s="868"/>
      <c r="L140" s="868"/>
      <c r="M140" s="868"/>
      <c r="N140" s="868"/>
      <c r="O140" s="868"/>
      <c r="P140" s="868"/>
      <c r="Q140" s="868"/>
      <c r="R140" s="868"/>
      <c r="S140" s="868"/>
      <c r="T140" s="868"/>
      <c r="U140" s="868"/>
      <c r="V140" s="868"/>
      <c r="W140" s="868"/>
      <c r="X140" s="868"/>
      <c r="Y140" s="868"/>
      <c r="Z140" s="868"/>
      <c r="AA140" s="868"/>
      <c r="AB140" s="868"/>
      <c r="AC140" s="868"/>
      <c r="AD140" s="868"/>
      <c r="AE140" s="868"/>
      <c r="AF140" s="868"/>
      <c r="AG140" s="868"/>
      <c r="AH140" s="868"/>
      <c r="AI140" s="868"/>
      <c r="AJ140" s="868"/>
      <c r="AK140" s="868"/>
      <c r="AL140" s="868"/>
      <c r="AM140" s="869"/>
      <c r="AO140" s="219" t="s">
        <v>184</v>
      </c>
    </row>
    <row r="141" spans="1:85" ht="3" customHeight="1">
      <c r="A141" s="867"/>
      <c r="B141" s="868"/>
      <c r="C141" s="868"/>
      <c r="D141" s="868"/>
      <c r="E141" s="868"/>
      <c r="F141" s="868"/>
      <c r="G141" s="868"/>
      <c r="H141" s="868"/>
      <c r="I141" s="868"/>
      <c r="J141" s="868"/>
      <c r="K141" s="868"/>
      <c r="L141" s="868"/>
      <c r="M141" s="868"/>
      <c r="N141" s="868"/>
      <c r="O141" s="868"/>
      <c r="P141" s="868"/>
      <c r="Q141" s="868"/>
      <c r="R141" s="868"/>
      <c r="S141" s="868"/>
      <c r="T141" s="868"/>
      <c r="U141" s="868"/>
      <c r="V141" s="868"/>
      <c r="W141" s="868"/>
      <c r="X141" s="868"/>
      <c r="Y141" s="868"/>
      <c r="Z141" s="868"/>
      <c r="AA141" s="868"/>
      <c r="AB141" s="868"/>
      <c r="AC141" s="868"/>
      <c r="AD141" s="868"/>
      <c r="AE141" s="868"/>
      <c r="AF141" s="868"/>
      <c r="AG141" s="868"/>
      <c r="AH141" s="868"/>
      <c r="AI141" s="868"/>
      <c r="AJ141" s="868"/>
      <c r="AK141" s="868"/>
      <c r="AL141" s="868"/>
      <c r="AM141" s="869"/>
      <c r="AO141" s="219" t="s">
        <v>137</v>
      </c>
      <c r="CG141" s="253" t="e">
        <f ca="1">IF(фио6="","",IF(-'Анкета ИП или ООО '!#REF!+TODAY()&lt;=(365.25*65-(H7/12*365.25)),"","Внимание! Необходимо предоставить еще одного поручителя!"))</f>
        <v>#REF!</v>
      </c>
    </row>
    <row r="142" spans="1:41" ht="3" customHeight="1" thickBot="1">
      <c r="A142" s="882"/>
      <c r="B142" s="883"/>
      <c r="C142" s="883"/>
      <c r="D142" s="883"/>
      <c r="E142" s="883"/>
      <c r="F142" s="883"/>
      <c r="G142" s="883"/>
      <c r="H142" s="883"/>
      <c r="I142" s="883"/>
      <c r="J142" s="883"/>
      <c r="K142" s="883"/>
      <c r="L142" s="883"/>
      <c r="M142" s="883"/>
      <c r="N142" s="883"/>
      <c r="O142" s="883"/>
      <c r="P142" s="883"/>
      <c r="Q142" s="883"/>
      <c r="R142" s="883"/>
      <c r="S142" s="883"/>
      <c r="T142" s="883"/>
      <c r="U142" s="883"/>
      <c r="V142" s="883"/>
      <c r="W142" s="883"/>
      <c r="X142" s="883"/>
      <c r="Y142" s="883"/>
      <c r="Z142" s="883"/>
      <c r="AA142" s="883"/>
      <c r="AB142" s="883"/>
      <c r="AC142" s="883"/>
      <c r="AD142" s="883"/>
      <c r="AE142" s="883"/>
      <c r="AF142" s="883"/>
      <c r="AG142" s="883"/>
      <c r="AH142" s="883"/>
      <c r="AI142" s="883"/>
      <c r="AJ142" s="883"/>
      <c r="AK142" s="883"/>
      <c r="AL142" s="883"/>
      <c r="AM142" s="884"/>
      <c r="AO142" s="220" t="s">
        <v>185</v>
      </c>
    </row>
    <row r="143" spans="1:41" ht="41.25" customHeight="1" thickBot="1">
      <c r="A143" s="885" t="s">
        <v>265</v>
      </c>
      <c r="B143" s="886"/>
      <c r="C143" s="886"/>
      <c r="D143" s="886"/>
      <c r="E143" s="886"/>
      <c r="F143" s="886"/>
      <c r="G143" s="886"/>
      <c r="H143" s="886"/>
      <c r="I143" s="886"/>
      <c r="J143" s="886"/>
      <c r="K143" s="886"/>
      <c r="L143" s="886"/>
      <c r="M143" s="886"/>
      <c r="N143" s="886"/>
      <c r="O143" s="886"/>
      <c r="P143" s="886"/>
      <c r="Q143" s="886"/>
      <c r="R143" s="886"/>
      <c r="S143" s="886"/>
      <c r="T143" s="886"/>
      <c r="U143" s="886"/>
      <c r="V143" s="886"/>
      <c r="W143" s="886"/>
      <c r="X143" s="886"/>
      <c r="Y143" s="886"/>
      <c r="Z143" s="886"/>
      <c r="AA143" s="886"/>
      <c r="AB143" s="886"/>
      <c r="AC143" s="886"/>
      <c r="AD143" s="886"/>
      <c r="AE143" s="886"/>
      <c r="AF143" s="886"/>
      <c r="AG143" s="886"/>
      <c r="AH143" s="879" t="s">
        <v>132</v>
      </c>
      <c r="AI143" s="880"/>
      <c r="AJ143" s="880"/>
      <c r="AK143" s="880"/>
      <c r="AL143" s="880"/>
      <c r="AM143" s="881"/>
      <c r="AO143" s="219" t="s">
        <v>138</v>
      </c>
    </row>
    <row r="144" spans="1:39" ht="41.25" customHeight="1" thickBot="1">
      <c r="A144" s="714" t="s">
        <v>131</v>
      </c>
      <c r="B144" s="715"/>
      <c r="C144" s="715"/>
      <c r="D144" s="715"/>
      <c r="E144" s="715"/>
      <c r="F144" s="715"/>
      <c r="G144" s="715"/>
      <c r="H144" s="715"/>
      <c r="I144" s="715"/>
      <c r="J144" s="715"/>
      <c r="K144" s="715"/>
      <c r="L144" s="715"/>
      <c r="M144" s="715"/>
      <c r="N144" s="715"/>
      <c r="O144" s="715"/>
      <c r="P144" s="715"/>
      <c r="Q144" s="715"/>
      <c r="R144" s="715"/>
      <c r="S144" s="715"/>
      <c r="T144" s="715"/>
      <c r="U144" s="715"/>
      <c r="V144" s="715"/>
      <c r="W144" s="715"/>
      <c r="X144" s="715"/>
      <c r="Y144" s="715"/>
      <c r="Z144" s="715"/>
      <c r="AA144" s="715"/>
      <c r="AB144" s="715"/>
      <c r="AC144" s="715"/>
      <c r="AD144" s="715"/>
      <c r="AE144" s="715"/>
      <c r="AF144" s="715"/>
      <c r="AG144" s="715"/>
      <c r="AH144" s="715"/>
      <c r="AI144" s="715"/>
      <c r="AJ144" s="715"/>
      <c r="AK144" s="715"/>
      <c r="AL144" s="715"/>
      <c r="AM144" s="716"/>
    </row>
    <row r="145" spans="1:39" ht="36" customHeight="1" thickBot="1">
      <c r="A145" s="704" t="s">
        <v>46</v>
      </c>
      <c r="B145" s="705"/>
      <c r="C145" s="705"/>
      <c r="D145" s="705"/>
      <c r="E145" s="705"/>
      <c r="F145" s="705"/>
      <c r="G145" s="705"/>
      <c r="H145" s="705"/>
      <c r="I145" s="705"/>
      <c r="J145" s="705"/>
      <c r="K145" s="705"/>
      <c r="L145" s="705"/>
      <c r="M145" s="705"/>
      <c r="N145" s="705"/>
      <c r="O145" s="705"/>
      <c r="P145" s="705"/>
      <c r="Q145" s="705"/>
      <c r="R145" s="705"/>
      <c r="S145" s="705"/>
      <c r="T145" s="705"/>
      <c r="U145" s="705"/>
      <c r="V145" s="705"/>
      <c r="W145" s="705"/>
      <c r="X145" s="705"/>
      <c r="Y145" s="705"/>
      <c r="Z145" s="705"/>
      <c r="AA145" s="705"/>
      <c r="AB145" s="705"/>
      <c r="AC145" s="705"/>
      <c r="AD145" s="705"/>
      <c r="AE145" s="705"/>
      <c r="AF145" s="705"/>
      <c r="AG145" s="706"/>
      <c r="AH145" s="711"/>
      <c r="AI145" s="712"/>
      <c r="AJ145" s="712"/>
      <c r="AK145" s="712"/>
      <c r="AL145" s="712"/>
      <c r="AM145" s="713"/>
    </row>
    <row r="146" spans="1:39" ht="42" customHeight="1" thickBot="1">
      <c r="A146" s="704" t="s">
        <v>47</v>
      </c>
      <c r="B146" s="705"/>
      <c r="C146" s="705"/>
      <c r="D146" s="705"/>
      <c r="E146" s="705"/>
      <c r="F146" s="705"/>
      <c r="G146" s="705"/>
      <c r="H146" s="705"/>
      <c r="I146" s="705"/>
      <c r="J146" s="705"/>
      <c r="K146" s="705"/>
      <c r="L146" s="705"/>
      <c r="M146" s="705"/>
      <c r="N146" s="705"/>
      <c r="O146" s="705"/>
      <c r="P146" s="705"/>
      <c r="Q146" s="705"/>
      <c r="R146" s="705"/>
      <c r="S146" s="705"/>
      <c r="T146" s="705"/>
      <c r="U146" s="705"/>
      <c r="V146" s="705"/>
      <c r="W146" s="705"/>
      <c r="X146" s="705"/>
      <c r="Y146" s="705"/>
      <c r="Z146" s="705"/>
      <c r="AA146" s="705"/>
      <c r="AB146" s="705"/>
      <c r="AC146" s="705"/>
      <c r="AD146" s="705"/>
      <c r="AE146" s="705"/>
      <c r="AF146" s="705"/>
      <c r="AG146" s="706"/>
      <c r="AH146" s="711"/>
      <c r="AI146" s="712"/>
      <c r="AJ146" s="712"/>
      <c r="AK146" s="712"/>
      <c r="AL146" s="712"/>
      <c r="AM146" s="713"/>
    </row>
    <row r="147" spans="1:85" ht="20.25" customHeight="1" thickBot="1">
      <c r="A147" s="704" t="s">
        <v>48</v>
      </c>
      <c r="B147" s="705"/>
      <c r="C147" s="705"/>
      <c r="D147" s="705"/>
      <c r="E147" s="705"/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  <c r="P147" s="705"/>
      <c r="Q147" s="705"/>
      <c r="R147" s="705"/>
      <c r="S147" s="705"/>
      <c r="T147" s="705"/>
      <c r="U147" s="705"/>
      <c r="V147" s="705"/>
      <c r="W147" s="705"/>
      <c r="X147" s="705"/>
      <c r="Y147" s="705"/>
      <c r="Z147" s="705"/>
      <c r="AA147" s="705"/>
      <c r="AB147" s="705"/>
      <c r="AC147" s="705"/>
      <c r="AD147" s="705"/>
      <c r="AE147" s="705"/>
      <c r="AF147" s="705"/>
      <c r="AG147" s="706"/>
      <c r="AH147" s="711"/>
      <c r="AI147" s="712"/>
      <c r="AJ147" s="712"/>
      <c r="AK147" s="712"/>
      <c r="AL147" s="712"/>
      <c r="AM147" s="713"/>
      <c r="CG147" s="253" t="e">
        <f ca="1">IF(фио7="","",IF(-'Анкета ИП или ООО '!#REF!+TODAY()&lt;=(365.25*65-(H7/12*365.25)),"","Внимание! Необходимо предоставить еще одного поручителя!"))</f>
        <v>#REF!</v>
      </c>
    </row>
    <row r="148" spans="1:39" ht="46.5" customHeight="1" thickBot="1">
      <c r="A148" s="704" t="s">
        <v>613</v>
      </c>
      <c r="B148" s="705"/>
      <c r="C148" s="705"/>
      <c r="D148" s="705"/>
      <c r="E148" s="705"/>
      <c r="F148" s="705"/>
      <c r="G148" s="705"/>
      <c r="H148" s="705"/>
      <c r="I148" s="705"/>
      <c r="J148" s="705"/>
      <c r="K148" s="705"/>
      <c r="L148" s="705"/>
      <c r="M148" s="705"/>
      <c r="N148" s="705"/>
      <c r="O148" s="705"/>
      <c r="P148" s="705"/>
      <c r="Q148" s="705"/>
      <c r="R148" s="705"/>
      <c r="S148" s="705"/>
      <c r="T148" s="705"/>
      <c r="U148" s="731" t="s">
        <v>569</v>
      </c>
      <c r="V148" s="731"/>
      <c r="W148" s="731"/>
      <c r="X148" s="731"/>
      <c r="Y148" s="731"/>
      <c r="Z148" s="731"/>
      <c r="AA148" s="731"/>
      <c r="AB148" s="289"/>
      <c r="AC148" s="289"/>
      <c r="AD148" s="287"/>
      <c r="AE148" s="287"/>
      <c r="AF148" s="287"/>
      <c r="AG148" s="288"/>
      <c r="AH148" s="717"/>
      <c r="AI148" s="718"/>
      <c r="AJ148" s="718"/>
      <c r="AK148" s="718"/>
      <c r="AL148" s="718"/>
      <c r="AM148" s="719"/>
    </row>
    <row r="149" spans="1:39" ht="41.25" customHeight="1" thickBot="1">
      <c r="A149" s="704" t="s">
        <v>133</v>
      </c>
      <c r="B149" s="705"/>
      <c r="C149" s="705"/>
      <c r="D149" s="705"/>
      <c r="E149" s="705"/>
      <c r="F149" s="705"/>
      <c r="G149" s="705"/>
      <c r="H149" s="705"/>
      <c r="I149" s="705"/>
      <c r="J149" s="705"/>
      <c r="K149" s="705"/>
      <c r="L149" s="705"/>
      <c r="M149" s="705"/>
      <c r="N149" s="705"/>
      <c r="O149" s="705"/>
      <c r="P149" s="705"/>
      <c r="Q149" s="705"/>
      <c r="R149" s="705"/>
      <c r="S149" s="705"/>
      <c r="T149" s="705"/>
      <c r="U149" s="705"/>
      <c r="V149" s="705"/>
      <c r="W149" s="705"/>
      <c r="X149" s="705"/>
      <c r="Y149" s="705"/>
      <c r="Z149" s="705"/>
      <c r="AA149" s="705"/>
      <c r="AB149" s="705"/>
      <c r="AC149" s="705"/>
      <c r="AD149" s="705"/>
      <c r="AE149" s="705"/>
      <c r="AF149" s="705"/>
      <c r="AG149" s="706"/>
      <c r="AH149" s="711"/>
      <c r="AI149" s="712"/>
      <c r="AJ149" s="712"/>
      <c r="AK149" s="712"/>
      <c r="AL149" s="712"/>
      <c r="AM149" s="713"/>
    </row>
    <row r="150" spans="1:39" ht="41.25" customHeight="1">
      <c r="A150" s="710" t="s">
        <v>621</v>
      </c>
      <c r="B150" s="710"/>
      <c r="C150" s="710"/>
      <c r="D150" s="710"/>
      <c r="E150" s="710"/>
      <c r="F150" s="710"/>
      <c r="G150" s="710"/>
      <c r="H150" s="735"/>
      <c r="I150" s="736"/>
      <c r="J150" s="736"/>
      <c r="K150" s="736"/>
      <c r="L150" s="736"/>
      <c r="M150" s="736"/>
      <c r="N150" s="736"/>
      <c r="O150" s="736"/>
      <c r="P150" s="736"/>
      <c r="Q150" s="736"/>
      <c r="R150" s="736"/>
      <c r="S150" s="736"/>
      <c r="T150" s="736"/>
      <c r="U150" s="736"/>
      <c r="V150" s="736"/>
      <c r="W150" s="737"/>
      <c r="X150" s="710" t="s">
        <v>208</v>
      </c>
      <c r="Y150" s="710"/>
      <c r="Z150" s="710"/>
      <c r="AA150" s="710"/>
      <c r="AB150" s="709"/>
      <c r="AC150" s="709"/>
      <c r="AD150" s="709"/>
      <c r="AE150" s="709"/>
      <c r="AF150" s="709"/>
      <c r="AG150" s="710" t="s">
        <v>243</v>
      </c>
      <c r="AH150" s="710"/>
      <c r="AI150" s="710"/>
      <c r="AJ150" s="709"/>
      <c r="AK150" s="709"/>
      <c r="AL150" s="709"/>
      <c r="AM150" s="709"/>
    </row>
    <row r="151" spans="1:39" s="234" customFormat="1" ht="20.25">
      <c r="A151" s="732" t="s">
        <v>223</v>
      </c>
      <c r="B151" s="710"/>
      <c r="C151" s="710"/>
      <c r="D151" s="710"/>
      <c r="E151" s="710"/>
      <c r="F151" s="710"/>
      <c r="G151" s="710"/>
      <c r="H151" s="733"/>
      <c r="I151" s="733"/>
      <c r="J151" s="733"/>
      <c r="K151" s="733"/>
      <c r="L151" s="733"/>
      <c r="M151" s="733"/>
      <c r="N151" s="733"/>
      <c r="O151" s="733"/>
      <c r="P151" s="733"/>
      <c r="Q151" s="733"/>
      <c r="R151" s="733"/>
      <c r="S151" s="733"/>
      <c r="T151" s="733"/>
      <c r="U151" s="733"/>
      <c r="V151" s="733"/>
      <c r="W151" s="733"/>
      <c r="X151" s="733"/>
      <c r="Y151" s="733"/>
      <c r="Z151" s="733"/>
      <c r="AA151" s="733"/>
      <c r="AB151" s="733"/>
      <c r="AC151" s="733"/>
      <c r="AD151" s="733"/>
      <c r="AE151" s="733"/>
      <c r="AF151" s="733"/>
      <c r="AG151" s="733"/>
      <c r="AH151" s="733"/>
      <c r="AI151" s="733"/>
      <c r="AJ151" s="733"/>
      <c r="AK151" s="733"/>
      <c r="AL151" s="733"/>
      <c r="AM151" s="734"/>
    </row>
    <row r="152" spans="1:39" s="234" customFormat="1" ht="21" thickBot="1">
      <c r="A152" s="699" t="s">
        <v>224</v>
      </c>
      <c r="B152" s="700"/>
      <c r="C152" s="700"/>
      <c r="D152" s="700"/>
      <c r="E152" s="700"/>
      <c r="F152" s="700"/>
      <c r="G152" s="700"/>
      <c r="H152" s="707"/>
      <c r="I152" s="707"/>
      <c r="J152" s="707"/>
      <c r="K152" s="707"/>
      <c r="L152" s="707"/>
      <c r="M152" s="707"/>
      <c r="N152" s="707"/>
      <c r="O152" s="707"/>
      <c r="P152" s="707"/>
      <c r="Q152" s="707"/>
      <c r="R152" s="707"/>
      <c r="S152" s="707"/>
      <c r="T152" s="707"/>
      <c r="U152" s="707"/>
      <c r="V152" s="707"/>
      <c r="W152" s="707"/>
      <c r="X152" s="707"/>
      <c r="Y152" s="707"/>
      <c r="Z152" s="707"/>
      <c r="AA152" s="707"/>
      <c r="AB152" s="707"/>
      <c r="AC152" s="707"/>
      <c r="AD152" s="707"/>
      <c r="AE152" s="707"/>
      <c r="AF152" s="707"/>
      <c r="AG152" s="707"/>
      <c r="AH152" s="707"/>
      <c r="AI152" s="707"/>
      <c r="AJ152" s="707"/>
      <c r="AK152" s="707"/>
      <c r="AL152" s="707"/>
      <c r="AM152" s="708"/>
    </row>
    <row r="153" spans="1:39" s="234" customFormat="1" ht="18.75" thickTop="1">
      <c r="A153" s="264"/>
      <c r="B153" s="264"/>
      <c r="C153" s="264"/>
      <c r="D153" s="264"/>
      <c r="E153" s="264"/>
      <c r="F153" s="264"/>
      <c r="G153" s="264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</row>
    <row r="154" spans="1:39" ht="34.5" customHeight="1">
      <c r="A154" s="264"/>
      <c r="B154" s="264"/>
      <c r="C154" s="264"/>
      <c r="D154" s="264"/>
      <c r="E154" s="264"/>
      <c r="F154" s="264"/>
      <c r="G154" s="264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265"/>
    </row>
    <row r="155" spans="1:39" ht="64.5" customHeight="1">
      <c r="A155" s="264"/>
      <c r="B155" s="264"/>
      <c r="C155" s="264"/>
      <c r="D155" s="264"/>
      <c r="E155" s="264"/>
      <c r="F155" s="264"/>
      <c r="G155" s="264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</row>
    <row r="156" spans="1:39" ht="40.5" customHeight="1">
      <c r="A156" s="264"/>
      <c r="B156" s="264"/>
      <c r="C156" s="264"/>
      <c r="D156" s="264"/>
      <c r="E156" s="264"/>
      <c r="F156" s="264"/>
      <c r="G156" s="264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</row>
    <row r="157" spans="1:39" ht="41.25" customHeight="1">
      <c r="A157" s="264"/>
      <c r="B157" s="264"/>
      <c r="C157" s="264"/>
      <c r="D157" s="264"/>
      <c r="E157" s="264"/>
      <c r="F157" s="264"/>
      <c r="G157" s="264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265"/>
    </row>
    <row r="158" spans="1:39" ht="41.25" customHeight="1">
      <c r="A158" s="264"/>
      <c r="B158" s="264"/>
      <c r="C158" s="264"/>
      <c r="D158" s="264"/>
      <c r="E158" s="264"/>
      <c r="F158" s="264"/>
      <c r="G158" s="264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</row>
    <row r="159" spans="1:39" ht="41.25" customHeight="1">
      <c r="A159" s="264"/>
      <c r="B159" s="264"/>
      <c r="C159" s="264"/>
      <c r="D159" s="264"/>
      <c r="E159" s="264"/>
      <c r="F159" s="264"/>
      <c r="G159" s="264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</row>
    <row r="160" spans="1:54" ht="41.25" customHeight="1">
      <c r="A160" s="264"/>
      <c r="B160" s="264"/>
      <c r="C160" s="264"/>
      <c r="D160" s="264"/>
      <c r="E160" s="264"/>
      <c r="F160" s="264"/>
      <c r="G160" s="264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5"/>
      <c r="AE160" s="265"/>
      <c r="AF160" s="265"/>
      <c r="AG160" s="265"/>
      <c r="AH160" s="265"/>
      <c r="AI160" s="265"/>
      <c r="AJ160" s="265"/>
      <c r="AK160" s="265"/>
      <c r="AL160" s="265"/>
      <c r="AM160" s="265"/>
      <c r="AO160" s="219" t="s">
        <v>181</v>
      </c>
      <c r="BB160" s="219" t="s">
        <v>137</v>
      </c>
    </row>
    <row r="161" spans="1:54" ht="62.25" customHeight="1">
      <c r="A161" s="264"/>
      <c r="B161" s="264"/>
      <c r="C161" s="264"/>
      <c r="D161" s="264"/>
      <c r="E161" s="264"/>
      <c r="F161" s="264"/>
      <c r="G161" s="264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  <c r="AJ161" s="265"/>
      <c r="AK161" s="265"/>
      <c r="AL161" s="265"/>
      <c r="AM161" s="265"/>
      <c r="AO161" s="219" t="s">
        <v>182</v>
      </c>
      <c r="BB161" s="219" t="s">
        <v>183</v>
      </c>
    </row>
    <row r="162" spans="1:41" ht="39" customHeight="1">
      <c r="A162" s="264"/>
      <c r="B162" s="264"/>
      <c r="C162" s="264"/>
      <c r="D162" s="264"/>
      <c r="E162" s="264"/>
      <c r="F162" s="264"/>
      <c r="G162" s="264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5"/>
      <c r="AK162" s="265"/>
      <c r="AL162" s="265"/>
      <c r="AM162" s="265"/>
      <c r="AO162" s="219" t="s">
        <v>184</v>
      </c>
    </row>
    <row r="163" spans="1:41" ht="41.25" customHeight="1">
      <c r="A163" s="264"/>
      <c r="B163" s="264"/>
      <c r="C163" s="264"/>
      <c r="D163" s="264"/>
      <c r="E163" s="264"/>
      <c r="F163" s="264"/>
      <c r="G163" s="264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  <c r="AJ163" s="265"/>
      <c r="AK163" s="265"/>
      <c r="AL163" s="265"/>
      <c r="AM163" s="265"/>
      <c r="AO163" s="219" t="s">
        <v>137</v>
      </c>
    </row>
    <row r="164" spans="1:41" ht="41.25" customHeight="1">
      <c r="A164" s="264"/>
      <c r="B164" s="264"/>
      <c r="C164" s="264"/>
      <c r="D164" s="264"/>
      <c r="E164" s="264"/>
      <c r="F164" s="264"/>
      <c r="G164" s="264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265"/>
      <c r="AK164" s="265"/>
      <c r="AL164" s="265"/>
      <c r="AM164" s="265"/>
      <c r="AO164" s="220" t="s">
        <v>185</v>
      </c>
    </row>
    <row r="165" spans="1:41" ht="41.25" customHeight="1">
      <c r="A165" s="264"/>
      <c r="B165" s="264"/>
      <c r="C165" s="264"/>
      <c r="D165" s="264"/>
      <c r="E165" s="264"/>
      <c r="F165" s="264"/>
      <c r="G165" s="264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  <c r="AF165" s="265"/>
      <c r="AG165" s="265"/>
      <c r="AH165" s="265"/>
      <c r="AI165" s="265"/>
      <c r="AJ165" s="265"/>
      <c r="AK165" s="265"/>
      <c r="AL165" s="265"/>
      <c r="AM165" s="265"/>
      <c r="AO165" s="219" t="s">
        <v>138</v>
      </c>
    </row>
    <row r="166" spans="1:39" ht="41.25" customHeight="1">
      <c r="A166" s="264"/>
      <c r="B166" s="264"/>
      <c r="C166" s="264"/>
      <c r="D166" s="264"/>
      <c r="E166" s="264"/>
      <c r="F166" s="264"/>
      <c r="G166" s="264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265"/>
      <c r="AL166" s="265"/>
      <c r="AM166" s="265"/>
    </row>
    <row r="167" spans="1:54" ht="60" customHeight="1">
      <c r="A167" s="264"/>
      <c r="B167" s="264"/>
      <c r="C167" s="264"/>
      <c r="D167" s="264"/>
      <c r="E167" s="264"/>
      <c r="F167" s="264"/>
      <c r="G167" s="264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O167" s="219" t="s">
        <v>182</v>
      </c>
      <c r="BB167" s="219" t="s">
        <v>183</v>
      </c>
    </row>
    <row r="168" spans="1:41" ht="44.25" customHeight="1">
      <c r="A168" s="264"/>
      <c r="B168" s="264"/>
      <c r="C168" s="264"/>
      <c r="D168" s="264"/>
      <c r="E168" s="264"/>
      <c r="F168" s="264"/>
      <c r="G168" s="264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O168" s="219" t="s">
        <v>184</v>
      </c>
    </row>
    <row r="169" spans="1:41" ht="41.25" customHeight="1">
      <c r="A169" s="264"/>
      <c r="B169" s="264"/>
      <c r="C169" s="264"/>
      <c r="D169" s="264"/>
      <c r="E169" s="264"/>
      <c r="F169" s="264"/>
      <c r="G169" s="264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O169" s="219" t="s">
        <v>137</v>
      </c>
    </row>
    <row r="170" spans="1:41" ht="41.25" customHeight="1">
      <c r="A170" s="264"/>
      <c r="B170" s="264"/>
      <c r="C170" s="264"/>
      <c r="D170" s="264"/>
      <c r="E170" s="264"/>
      <c r="F170" s="264"/>
      <c r="G170" s="264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O170" s="220" t="s">
        <v>185</v>
      </c>
    </row>
    <row r="171" spans="1:41" ht="41.25" customHeight="1">
      <c r="A171" s="264"/>
      <c r="B171" s="264"/>
      <c r="C171" s="264"/>
      <c r="D171" s="264"/>
      <c r="E171" s="264"/>
      <c r="F171" s="264"/>
      <c r="G171" s="264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O171" s="219" t="s">
        <v>138</v>
      </c>
    </row>
    <row r="172" spans="1:39" ht="41.25" customHeight="1">
      <c r="A172" s="264"/>
      <c r="B172" s="264"/>
      <c r="C172" s="264"/>
      <c r="D172" s="264"/>
      <c r="E172" s="264"/>
      <c r="F172" s="264"/>
      <c r="G172" s="264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</row>
    <row r="173" spans="1:54" ht="64.5" customHeight="1">
      <c r="A173" s="264"/>
      <c r="B173" s="264"/>
      <c r="C173" s="264"/>
      <c r="D173" s="264"/>
      <c r="E173" s="264"/>
      <c r="F173" s="264"/>
      <c r="G173" s="264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O173" s="219" t="s">
        <v>182</v>
      </c>
      <c r="BB173" s="219" t="s">
        <v>183</v>
      </c>
    </row>
    <row r="174" spans="1:41" ht="38.25" customHeight="1">
      <c r="A174" s="264"/>
      <c r="B174" s="264"/>
      <c r="C174" s="264"/>
      <c r="D174" s="264"/>
      <c r="E174" s="264"/>
      <c r="F174" s="264"/>
      <c r="G174" s="264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O174" s="219" t="s">
        <v>184</v>
      </c>
    </row>
    <row r="175" spans="1:41" ht="41.25" customHeight="1">
      <c r="A175" s="264"/>
      <c r="B175" s="264"/>
      <c r="C175" s="264"/>
      <c r="D175" s="264"/>
      <c r="E175" s="264"/>
      <c r="F175" s="264"/>
      <c r="G175" s="264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O175" s="219" t="s">
        <v>137</v>
      </c>
    </row>
    <row r="176" spans="1:41" ht="41.25" customHeight="1">
      <c r="A176" s="264"/>
      <c r="B176" s="264"/>
      <c r="C176" s="264"/>
      <c r="D176" s="264"/>
      <c r="E176" s="264"/>
      <c r="F176" s="264"/>
      <c r="G176" s="264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O176" s="220" t="s">
        <v>185</v>
      </c>
    </row>
    <row r="177" spans="1:41" ht="41.25" customHeight="1">
      <c r="A177" s="264"/>
      <c r="B177" s="264"/>
      <c r="C177" s="264"/>
      <c r="D177" s="264"/>
      <c r="E177" s="264"/>
      <c r="F177" s="264"/>
      <c r="G177" s="264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O177" s="219" t="s">
        <v>138</v>
      </c>
    </row>
    <row r="178" spans="1:39" ht="41.25" customHeight="1">
      <c r="A178" s="264"/>
      <c r="B178" s="264"/>
      <c r="C178" s="264"/>
      <c r="D178" s="264"/>
      <c r="E178" s="264"/>
      <c r="F178" s="264"/>
      <c r="G178" s="264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65"/>
      <c r="U178" s="265"/>
      <c r="V178" s="265"/>
      <c r="W178" s="265"/>
      <c r="X178" s="265"/>
      <c r="Y178" s="265"/>
      <c r="Z178" s="265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</row>
    <row r="179" spans="1:54" ht="65.25" customHeight="1">
      <c r="A179" s="264"/>
      <c r="B179" s="264"/>
      <c r="C179" s="264"/>
      <c r="D179" s="264"/>
      <c r="E179" s="264"/>
      <c r="F179" s="264"/>
      <c r="G179" s="264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O179" s="219" t="s">
        <v>182</v>
      </c>
      <c r="BB179" s="219" t="s">
        <v>183</v>
      </c>
    </row>
    <row r="180" spans="1:41" ht="47.25" customHeight="1">
      <c r="A180" s="264"/>
      <c r="B180" s="264"/>
      <c r="C180" s="264"/>
      <c r="D180" s="264"/>
      <c r="E180" s="264"/>
      <c r="F180" s="264"/>
      <c r="G180" s="264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65"/>
      <c r="U180" s="265"/>
      <c r="V180" s="265"/>
      <c r="W180" s="265"/>
      <c r="X180" s="265"/>
      <c r="Y180" s="265"/>
      <c r="Z180" s="265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O180" s="219" t="s">
        <v>184</v>
      </c>
    </row>
    <row r="181" spans="1:41" ht="41.25" customHeight="1">
      <c r="A181" s="264"/>
      <c r="B181" s="264"/>
      <c r="C181" s="264"/>
      <c r="D181" s="264"/>
      <c r="E181" s="264"/>
      <c r="F181" s="264"/>
      <c r="G181" s="264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O181" s="219" t="s">
        <v>137</v>
      </c>
    </row>
    <row r="182" spans="1:41" ht="41.25" customHeight="1">
      <c r="A182" s="264"/>
      <c r="B182" s="264"/>
      <c r="C182" s="264"/>
      <c r="D182" s="264"/>
      <c r="E182" s="264"/>
      <c r="F182" s="264"/>
      <c r="G182" s="264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65"/>
      <c r="U182" s="265"/>
      <c r="V182" s="265"/>
      <c r="W182" s="265"/>
      <c r="X182" s="265"/>
      <c r="Y182" s="265"/>
      <c r="Z182" s="265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O182" s="220" t="s">
        <v>185</v>
      </c>
    </row>
    <row r="183" spans="1:41" ht="41.25" customHeight="1">
      <c r="A183" s="264"/>
      <c r="B183" s="264"/>
      <c r="C183" s="264"/>
      <c r="D183" s="264"/>
      <c r="E183" s="264"/>
      <c r="F183" s="264"/>
      <c r="G183" s="264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O183" s="219" t="s">
        <v>138</v>
      </c>
    </row>
    <row r="184" spans="1:39" ht="41.25" customHeight="1">
      <c r="A184" s="264"/>
      <c r="B184" s="264"/>
      <c r="C184" s="264"/>
      <c r="D184" s="264"/>
      <c r="E184" s="264"/>
      <c r="F184" s="264"/>
      <c r="G184" s="264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  <c r="AJ184" s="265"/>
      <c r="AK184" s="265"/>
      <c r="AL184" s="265"/>
      <c r="AM184" s="265"/>
    </row>
    <row r="185" spans="1:54" ht="62.25" customHeight="1">
      <c r="A185" s="264"/>
      <c r="B185" s="264"/>
      <c r="C185" s="264"/>
      <c r="D185" s="264"/>
      <c r="E185" s="264"/>
      <c r="F185" s="264"/>
      <c r="G185" s="264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  <c r="AJ185" s="265"/>
      <c r="AK185" s="265"/>
      <c r="AL185" s="265"/>
      <c r="AM185" s="265"/>
      <c r="AO185" s="219" t="s">
        <v>182</v>
      </c>
      <c r="BB185" s="219" t="s">
        <v>183</v>
      </c>
    </row>
    <row r="186" spans="1:41" ht="39" customHeight="1">
      <c r="A186" s="264"/>
      <c r="B186" s="264"/>
      <c r="C186" s="264"/>
      <c r="D186" s="264"/>
      <c r="E186" s="264"/>
      <c r="F186" s="264"/>
      <c r="G186" s="264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  <c r="AJ186" s="265"/>
      <c r="AK186" s="265"/>
      <c r="AL186" s="265"/>
      <c r="AM186" s="265"/>
      <c r="AO186" s="219" t="s">
        <v>184</v>
      </c>
    </row>
    <row r="187" spans="1:41" ht="41.25" customHeight="1">
      <c r="A187" s="264"/>
      <c r="B187" s="264"/>
      <c r="C187" s="264"/>
      <c r="D187" s="264"/>
      <c r="E187" s="264"/>
      <c r="F187" s="264"/>
      <c r="G187" s="264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  <c r="AJ187" s="265"/>
      <c r="AK187" s="265"/>
      <c r="AL187" s="265"/>
      <c r="AM187" s="265"/>
      <c r="AO187" s="219" t="s">
        <v>137</v>
      </c>
    </row>
    <row r="188" spans="1:41" ht="41.25" customHeight="1">
      <c r="A188" s="264"/>
      <c r="B188" s="264"/>
      <c r="C188" s="264"/>
      <c r="D188" s="264"/>
      <c r="E188" s="264"/>
      <c r="F188" s="264"/>
      <c r="G188" s="264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  <c r="AJ188" s="265"/>
      <c r="AK188" s="265"/>
      <c r="AL188" s="265"/>
      <c r="AM188" s="265"/>
      <c r="AO188" s="220" t="s">
        <v>185</v>
      </c>
    </row>
    <row r="189" spans="1:41" ht="41.25" customHeight="1">
      <c r="A189" s="264"/>
      <c r="B189" s="264"/>
      <c r="C189" s="264"/>
      <c r="D189" s="264"/>
      <c r="E189" s="264"/>
      <c r="F189" s="264"/>
      <c r="G189" s="264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65"/>
      <c r="AM189" s="265"/>
      <c r="AO189" s="219" t="s">
        <v>138</v>
      </c>
    </row>
    <row r="190" spans="1:39" ht="41.25" customHeight="1">
      <c r="A190" s="264"/>
      <c r="B190" s="264"/>
      <c r="C190" s="264"/>
      <c r="D190" s="264"/>
      <c r="E190" s="264"/>
      <c r="F190" s="264"/>
      <c r="G190" s="264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  <c r="AJ190" s="265"/>
      <c r="AK190" s="265"/>
      <c r="AL190" s="265"/>
      <c r="AM190" s="265"/>
    </row>
    <row r="191" spans="1:39" ht="63" customHeight="1">
      <c r="A191" s="264"/>
      <c r="B191" s="264"/>
      <c r="C191" s="264"/>
      <c r="D191" s="264"/>
      <c r="E191" s="264"/>
      <c r="F191" s="264"/>
      <c r="G191" s="264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65"/>
      <c r="U191" s="265"/>
      <c r="V191" s="265"/>
      <c r="W191" s="265"/>
      <c r="X191" s="265"/>
      <c r="Y191" s="265"/>
      <c r="Z191" s="265"/>
      <c r="AA191" s="265"/>
      <c r="AB191" s="265"/>
      <c r="AC191" s="265"/>
      <c r="AD191" s="265"/>
      <c r="AE191" s="265"/>
      <c r="AF191" s="265"/>
      <c r="AG191" s="265"/>
      <c r="AH191" s="265"/>
      <c r="AI191" s="265"/>
      <c r="AJ191" s="265"/>
      <c r="AK191" s="265"/>
      <c r="AL191" s="265"/>
      <c r="AM191" s="265"/>
    </row>
    <row r="192" spans="1:39" ht="34.5" customHeight="1">
      <c r="A192" s="264"/>
      <c r="B192" s="264"/>
      <c r="C192" s="264"/>
      <c r="D192" s="264"/>
      <c r="E192" s="264"/>
      <c r="F192" s="264"/>
      <c r="G192" s="264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  <c r="AJ192" s="265"/>
      <c r="AK192" s="265"/>
      <c r="AL192" s="265"/>
      <c r="AM192" s="265"/>
    </row>
    <row r="193" spans="1:39" ht="41.25" customHeight="1">
      <c r="A193" s="264"/>
      <c r="B193" s="264"/>
      <c r="C193" s="264"/>
      <c r="D193" s="264"/>
      <c r="E193" s="264"/>
      <c r="F193" s="264"/>
      <c r="G193" s="264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265"/>
      <c r="AM193" s="265"/>
    </row>
    <row r="194" spans="1:39" ht="41.25" customHeight="1">
      <c r="A194" s="264"/>
      <c r="B194" s="264"/>
      <c r="C194" s="264"/>
      <c r="D194" s="264"/>
      <c r="E194" s="264"/>
      <c r="F194" s="264"/>
      <c r="G194" s="264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  <c r="AJ194" s="265"/>
      <c r="AK194" s="265"/>
      <c r="AL194" s="265"/>
      <c r="AM194" s="265"/>
    </row>
    <row r="195" spans="1:39" ht="41.25" customHeight="1">
      <c r="A195" s="264"/>
      <c r="B195" s="264"/>
      <c r="C195" s="264"/>
      <c r="D195" s="264"/>
      <c r="E195" s="264"/>
      <c r="F195" s="264"/>
      <c r="G195" s="264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5"/>
    </row>
    <row r="196" spans="1:39" ht="41.25" customHeight="1">
      <c r="A196" s="264"/>
      <c r="B196" s="264"/>
      <c r="C196" s="264"/>
      <c r="D196" s="264"/>
      <c r="E196" s="264"/>
      <c r="F196" s="264"/>
      <c r="G196" s="264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</row>
    <row r="197" spans="1:39" ht="18">
      <c r="A197" s="264"/>
      <c r="B197" s="264"/>
      <c r="C197" s="264"/>
      <c r="D197" s="264"/>
      <c r="E197" s="264"/>
      <c r="F197" s="264"/>
      <c r="G197" s="264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</row>
    <row r="198" spans="1:39" ht="79.5" customHeight="1">
      <c r="A198" s="264"/>
      <c r="B198" s="264"/>
      <c r="C198" s="264"/>
      <c r="D198" s="264"/>
      <c r="E198" s="264"/>
      <c r="F198" s="264"/>
      <c r="G198" s="264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</row>
    <row r="199" spans="1:39" ht="146.25" customHeight="1">
      <c r="A199" s="264"/>
      <c r="B199" s="264"/>
      <c r="C199" s="264"/>
      <c r="D199" s="264"/>
      <c r="E199" s="264"/>
      <c r="F199" s="264"/>
      <c r="G199" s="264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</row>
    <row r="200" spans="1:39" ht="146.25" customHeight="1">
      <c r="A200" s="264"/>
      <c r="B200" s="264"/>
      <c r="C200" s="264"/>
      <c r="D200" s="264"/>
      <c r="E200" s="264"/>
      <c r="F200" s="264"/>
      <c r="G200" s="264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265"/>
      <c r="AM200" s="265"/>
    </row>
    <row r="201" spans="1:39" ht="146.25" customHeight="1">
      <c r="A201" s="264"/>
      <c r="B201" s="264"/>
      <c r="C201" s="264"/>
      <c r="D201" s="264"/>
      <c r="E201" s="264"/>
      <c r="F201" s="264"/>
      <c r="G201" s="264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  <c r="AJ201" s="265"/>
      <c r="AK201" s="265"/>
      <c r="AL201" s="265"/>
      <c r="AM201" s="265"/>
    </row>
    <row r="202" spans="1:39" ht="146.25" customHeight="1">
      <c r="A202" s="264"/>
      <c r="B202" s="264"/>
      <c r="C202" s="264"/>
      <c r="D202" s="264"/>
      <c r="E202" s="264"/>
      <c r="F202" s="264"/>
      <c r="G202" s="264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265"/>
      <c r="AM202" s="265"/>
    </row>
    <row r="203" spans="1:39" ht="18">
      <c r="A203" s="264"/>
      <c r="B203" s="264"/>
      <c r="C203" s="264"/>
      <c r="D203" s="264"/>
      <c r="E203" s="264"/>
      <c r="F203" s="264"/>
      <c r="G203" s="264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265"/>
      <c r="AM203" s="265"/>
    </row>
    <row r="204" spans="1:39" ht="18">
      <c r="A204" s="264"/>
      <c r="B204" s="264"/>
      <c r="C204" s="264"/>
      <c r="D204" s="264"/>
      <c r="E204" s="264"/>
      <c r="F204" s="264"/>
      <c r="G204" s="264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265"/>
      <c r="AM204" s="265"/>
    </row>
    <row r="205" spans="1:39" ht="18">
      <c r="A205" s="264"/>
      <c r="B205" s="264"/>
      <c r="C205" s="264"/>
      <c r="D205" s="264"/>
      <c r="E205" s="264"/>
      <c r="F205" s="264"/>
      <c r="G205" s="264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265"/>
      <c r="AM205" s="265"/>
    </row>
    <row r="206" spans="1:39" ht="18">
      <c r="A206" s="264"/>
      <c r="B206" s="264"/>
      <c r="C206" s="264"/>
      <c r="D206" s="264"/>
      <c r="E206" s="264"/>
      <c r="F206" s="264"/>
      <c r="G206" s="264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</row>
    <row r="207" spans="1:39" ht="18">
      <c r="A207" s="264"/>
      <c r="B207" s="264"/>
      <c r="C207" s="264"/>
      <c r="D207" s="264"/>
      <c r="E207" s="264"/>
      <c r="F207" s="264"/>
      <c r="G207" s="264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  <c r="AJ207" s="265"/>
      <c r="AK207" s="265"/>
      <c r="AL207" s="265"/>
      <c r="AM207" s="265"/>
    </row>
    <row r="208" spans="1:39" ht="18">
      <c r="A208" s="264"/>
      <c r="B208" s="264"/>
      <c r="C208" s="264"/>
      <c r="D208" s="264"/>
      <c r="E208" s="264"/>
      <c r="F208" s="264"/>
      <c r="G208" s="264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  <c r="AJ208" s="265"/>
      <c r="AK208" s="265"/>
      <c r="AL208" s="265"/>
      <c r="AM208" s="265"/>
    </row>
    <row r="209" spans="1:39" ht="18">
      <c r="A209" s="264"/>
      <c r="B209" s="264"/>
      <c r="C209" s="264"/>
      <c r="D209" s="264"/>
      <c r="E209" s="264"/>
      <c r="F209" s="264"/>
      <c r="G209" s="264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  <c r="AJ209" s="265"/>
      <c r="AK209" s="265"/>
      <c r="AL209" s="265"/>
      <c r="AM209" s="265"/>
    </row>
    <row r="210" spans="1:39" ht="18">
      <c r="A210" s="264"/>
      <c r="B210" s="264"/>
      <c r="C210" s="264"/>
      <c r="D210" s="264"/>
      <c r="E210" s="264"/>
      <c r="F210" s="264"/>
      <c r="G210" s="264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  <c r="AJ210" s="265"/>
      <c r="AK210" s="265"/>
      <c r="AL210" s="265"/>
      <c r="AM210" s="265"/>
    </row>
    <row r="211" spans="1:39" ht="18">
      <c r="A211" s="264"/>
      <c r="B211" s="264"/>
      <c r="C211" s="264"/>
      <c r="D211" s="264"/>
      <c r="E211" s="264"/>
      <c r="F211" s="264"/>
      <c r="G211" s="264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  <c r="AJ211" s="265"/>
      <c r="AK211" s="265"/>
      <c r="AL211" s="265"/>
      <c r="AM211" s="265"/>
    </row>
    <row r="212" spans="1:39" ht="18">
      <c r="A212" s="264"/>
      <c r="B212" s="264"/>
      <c r="C212" s="264"/>
      <c r="D212" s="264"/>
      <c r="E212" s="264"/>
      <c r="F212" s="264"/>
      <c r="G212" s="264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  <c r="AJ212" s="265"/>
      <c r="AK212" s="265"/>
      <c r="AL212" s="265"/>
      <c r="AM212" s="265"/>
    </row>
    <row r="213" spans="1:39" ht="18">
      <c r="A213" s="264"/>
      <c r="B213" s="264"/>
      <c r="C213" s="264"/>
      <c r="D213" s="264"/>
      <c r="E213" s="264"/>
      <c r="F213" s="264"/>
      <c r="G213" s="264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265"/>
      <c r="AM213" s="265"/>
    </row>
    <row r="214" spans="1:39" ht="18">
      <c r="A214" s="264"/>
      <c r="B214" s="264"/>
      <c r="C214" s="264"/>
      <c r="D214" s="264"/>
      <c r="E214" s="264"/>
      <c r="F214" s="264"/>
      <c r="G214" s="264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  <c r="AJ214" s="265"/>
      <c r="AK214" s="265"/>
      <c r="AL214" s="265"/>
      <c r="AM214" s="265"/>
    </row>
    <row r="215" spans="1:39" ht="31.5" customHeight="1">
      <c r="A215" s="264"/>
      <c r="B215" s="264"/>
      <c r="C215" s="264"/>
      <c r="D215" s="264"/>
      <c r="E215" s="264"/>
      <c r="F215" s="264"/>
      <c r="G215" s="264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  <c r="AJ215" s="265"/>
      <c r="AK215" s="265"/>
      <c r="AL215" s="265"/>
      <c r="AM215" s="265"/>
    </row>
    <row r="216" spans="1:39" s="234" customFormat="1" ht="41.25" customHeight="1">
      <c r="A216" s="264"/>
      <c r="B216" s="264"/>
      <c r="C216" s="264"/>
      <c r="D216" s="264"/>
      <c r="E216" s="264"/>
      <c r="F216" s="264"/>
      <c r="G216" s="264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  <c r="AJ216" s="265"/>
      <c r="AK216" s="265"/>
      <c r="AL216" s="265"/>
      <c r="AM216" s="265"/>
    </row>
    <row r="217" spans="1:39" s="234" customFormat="1" ht="18" hidden="1">
      <c r="A217" s="264"/>
      <c r="B217" s="264"/>
      <c r="C217" s="264"/>
      <c r="D217" s="264"/>
      <c r="E217" s="264"/>
      <c r="F217" s="264"/>
      <c r="G217" s="264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  <c r="AJ217" s="265"/>
      <c r="AK217" s="265"/>
      <c r="AL217" s="265"/>
      <c r="AM217" s="265"/>
    </row>
    <row r="218" spans="1:39" s="234" customFormat="1" ht="18" hidden="1">
      <c r="A218" s="264"/>
      <c r="B218" s="264"/>
      <c r="C218" s="264"/>
      <c r="D218" s="264"/>
      <c r="E218" s="264"/>
      <c r="F218" s="264"/>
      <c r="G218" s="264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  <c r="AJ218" s="265"/>
      <c r="AK218" s="265"/>
      <c r="AL218" s="265"/>
      <c r="AM218" s="265"/>
    </row>
    <row r="219" spans="1:39" s="234" customFormat="1" ht="18" hidden="1">
      <c r="A219" s="264"/>
      <c r="B219" s="264"/>
      <c r="C219" s="264"/>
      <c r="D219" s="264"/>
      <c r="E219" s="264"/>
      <c r="F219" s="264"/>
      <c r="G219" s="264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  <c r="AJ219" s="265"/>
      <c r="AK219" s="265"/>
      <c r="AL219" s="265"/>
      <c r="AM219" s="265"/>
    </row>
    <row r="220" spans="1:39" s="234" customFormat="1" ht="18" hidden="1">
      <c r="A220" s="264"/>
      <c r="B220" s="264"/>
      <c r="C220" s="264"/>
      <c r="D220" s="264"/>
      <c r="E220" s="264"/>
      <c r="F220" s="264"/>
      <c r="G220" s="264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265"/>
      <c r="AM220" s="265"/>
    </row>
    <row r="221" spans="1:39" s="234" customFormat="1" ht="18" hidden="1">
      <c r="A221" s="264"/>
      <c r="B221" s="264"/>
      <c r="C221" s="264"/>
      <c r="D221" s="264"/>
      <c r="E221" s="264"/>
      <c r="F221" s="264"/>
      <c r="G221" s="264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265"/>
      <c r="AM221" s="265"/>
    </row>
    <row r="222" spans="1:39" s="234" customFormat="1" ht="18" hidden="1">
      <c r="A222" s="264"/>
      <c r="B222" s="264"/>
      <c r="C222" s="264"/>
      <c r="D222" s="264"/>
      <c r="E222" s="264"/>
      <c r="F222" s="264"/>
      <c r="G222" s="264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265"/>
      <c r="AM222" s="265"/>
    </row>
    <row r="223" spans="1:39" s="234" customFormat="1" ht="18" hidden="1">
      <c r="A223" s="264"/>
      <c r="B223" s="264"/>
      <c r="C223" s="264"/>
      <c r="D223" s="264"/>
      <c r="E223" s="264"/>
      <c r="F223" s="264"/>
      <c r="G223" s="264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265"/>
      <c r="AM223" s="265"/>
    </row>
    <row r="224" spans="1:39" s="234" customFormat="1" ht="18" hidden="1">
      <c r="A224" s="264"/>
      <c r="B224" s="264"/>
      <c r="C224" s="264"/>
      <c r="D224" s="264"/>
      <c r="E224" s="264"/>
      <c r="F224" s="264"/>
      <c r="G224" s="264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  <c r="AJ224" s="265"/>
      <c r="AK224" s="265"/>
      <c r="AL224" s="265"/>
      <c r="AM224" s="265"/>
    </row>
    <row r="225" spans="1:39" s="234" customFormat="1" ht="18">
      <c r="A225" s="264"/>
      <c r="B225" s="264"/>
      <c r="C225" s="264"/>
      <c r="D225" s="264"/>
      <c r="E225" s="264"/>
      <c r="F225" s="264"/>
      <c r="G225" s="264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265"/>
      <c r="AM225" s="265"/>
    </row>
    <row r="226" spans="1:39" s="234" customFormat="1" ht="18">
      <c r="A226" s="264"/>
      <c r="B226" s="264"/>
      <c r="C226" s="264"/>
      <c r="D226" s="264"/>
      <c r="E226" s="264"/>
      <c r="F226" s="264"/>
      <c r="G226" s="264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  <c r="AJ226" s="265"/>
      <c r="AK226" s="265"/>
      <c r="AL226" s="265"/>
      <c r="AM226" s="265"/>
    </row>
    <row r="227" spans="1:39" s="234" customFormat="1" ht="18">
      <c r="A227" s="264"/>
      <c r="B227" s="264"/>
      <c r="C227" s="264"/>
      <c r="D227" s="264"/>
      <c r="E227" s="264"/>
      <c r="F227" s="264"/>
      <c r="G227" s="264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  <c r="AJ227" s="265"/>
      <c r="AK227" s="265"/>
      <c r="AL227" s="265"/>
      <c r="AM227" s="265"/>
    </row>
    <row r="228" spans="1:39" s="234" customFormat="1" ht="18">
      <c r="A228" s="264"/>
      <c r="B228" s="264"/>
      <c r="C228" s="264"/>
      <c r="D228" s="264"/>
      <c r="E228" s="264"/>
      <c r="F228" s="264"/>
      <c r="G228" s="264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</row>
    <row r="229" spans="1:39" s="234" customFormat="1" ht="18">
      <c r="A229" s="264"/>
      <c r="B229" s="264"/>
      <c r="C229" s="264"/>
      <c r="D229" s="264"/>
      <c r="E229" s="264"/>
      <c r="F229" s="264"/>
      <c r="G229" s="264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  <c r="AJ229" s="265"/>
      <c r="AK229" s="265"/>
      <c r="AL229" s="265"/>
      <c r="AM229" s="265"/>
    </row>
    <row r="230" spans="1:39" s="234" customFormat="1" ht="18" hidden="1">
      <c r="A230" s="264"/>
      <c r="B230" s="264"/>
      <c r="C230" s="264"/>
      <c r="D230" s="264"/>
      <c r="E230" s="264"/>
      <c r="F230" s="264"/>
      <c r="G230" s="264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265"/>
      <c r="AM230" s="265"/>
    </row>
    <row r="231" spans="1:39" s="234" customFormat="1" ht="18" hidden="1">
      <c r="A231" s="264"/>
      <c r="B231" s="264"/>
      <c r="C231" s="264"/>
      <c r="D231" s="264"/>
      <c r="E231" s="264"/>
      <c r="F231" s="264"/>
      <c r="G231" s="264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265"/>
      <c r="AM231" s="265"/>
    </row>
    <row r="232" spans="1:39" s="234" customFormat="1" ht="18" hidden="1">
      <c r="A232" s="264"/>
      <c r="B232" s="264"/>
      <c r="C232" s="264"/>
      <c r="D232" s="264"/>
      <c r="E232" s="264"/>
      <c r="F232" s="264"/>
      <c r="G232" s="264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65"/>
      <c r="U232" s="265"/>
      <c r="V232" s="265"/>
      <c r="W232" s="265"/>
      <c r="X232" s="265"/>
      <c r="Y232" s="265"/>
      <c r="Z232" s="265"/>
      <c r="AA232" s="265"/>
      <c r="AB232" s="265"/>
      <c r="AC232" s="265"/>
      <c r="AD232" s="265"/>
      <c r="AE232" s="265"/>
      <c r="AF232" s="265"/>
      <c r="AG232" s="265"/>
      <c r="AH232" s="265"/>
      <c r="AI232" s="265"/>
      <c r="AJ232" s="265"/>
      <c r="AK232" s="265"/>
      <c r="AL232" s="265"/>
      <c r="AM232" s="265"/>
    </row>
    <row r="233" spans="1:39" s="234" customFormat="1" ht="18" hidden="1">
      <c r="A233" s="264"/>
      <c r="B233" s="264"/>
      <c r="C233" s="264"/>
      <c r="D233" s="264"/>
      <c r="E233" s="264"/>
      <c r="F233" s="264"/>
      <c r="G233" s="264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  <c r="AJ233" s="265"/>
      <c r="AK233" s="265"/>
      <c r="AL233" s="265"/>
      <c r="AM233" s="265"/>
    </row>
    <row r="234" spans="1:39" s="234" customFormat="1" ht="18">
      <c r="A234" s="264"/>
      <c r="B234" s="264"/>
      <c r="C234" s="264"/>
      <c r="D234" s="264"/>
      <c r="E234" s="264"/>
      <c r="F234" s="264"/>
      <c r="G234" s="264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  <c r="AJ234" s="265"/>
      <c r="AK234" s="265"/>
      <c r="AL234" s="265"/>
      <c r="AM234" s="265"/>
    </row>
    <row r="235" spans="1:39" s="234" customFormat="1" ht="18">
      <c r="A235" s="264"/>
      <c r="B235" s="264"/>
      <c r="C235" s="264"/>
      <c r="D235" s="264"/>
      <c r="E235" s="264"/>
      <c r="F235" s="264"/>
      <c r="G235" s="264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265"/>
      <c r="AM235" s="265"/>
    </row>
    <row r="236" spans="1:39" s="234" customFormat="1" ht="18">
      <c r="A236" s="264"/>
      <c r="B236" s="264"/>
      <c r="C236" s="264"/>
      <c r="D236" s="264"/>
      <c r="E236" s="264"/>
      <c r="F236" s="264"/>
      <c r="G236" s="264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265"/>
      <c r="AM236" s="265"/>
    </row>
    <row r="237" spans="1:39" s="234" customFormat="1" ht="18">
      <c r="A237" s="264"/>
      <c r="B237" s="264"/>
      <c r="C237" s="264"/>
      <c r="D237" s="264"/>
      <c r="E237" s="264"/>
      <c r="F237" s="264"/>
      <c r="G237" s="264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  <c r="AJ237" s="265"/>
      <c r="AK237" s="265"/>
      <c r="AL237" s="265"/>
      <c r="AM237" s="265"/>
    </row>
    <row r="238" spans="1:39" s="234" customFormat="1" ht="18">
      <c r="A238" s="264"/>
      <c r="B238" s="264"/>
      <c r="C238" s="264"/>
      <c r="D238" s="264"/>
      <c r="E238" s="264"/>
      <c r="F238" s="264"/>
      <c r="G238" s="264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  <c r="AJ238" s="265"/>
      <c r="AK238" s="265"/>
      <c r="AL238" s="265"/>
      <c r="AM238" s="265"/>
    </row>
    <row r="239" spans="1:39" s="234" customFormat="1" ht="18" hidden="1">
      <c r="A239" s="264"/>
      <c r="B239" s="264"/>
      <c r="C239" s="264"/>
      <c r="D239" s="264"/>
      <c r="E239" s="264"/>
      <c r="F239" s="264"/>
      <c r="G239" s="264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  <c r="AJ239" s="265"/>
      <c r="AK239" s="265"/>
      <c r="AL239" s="265"/>
      <c r="AM239" s="265"/>
    </row>
    <row r="240" spans="1:39" s="234" customFormat="1" ht="18" hidden="1">
      <c r="A240" s="264"/>
      <c r="B240" s="264"/>
      <c r="C240" s="264"/>
      <c r="D240" s="264"/>
      <c r="E240" s="264"/>
      <c r="F240" s="264"/>
      <c r="G240" s="264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  <c r="AJ240" s="265"/>
      <c r="AK240" s="265"/>
      <c r="AL240" s="265"/>
      <c r="AM240" s="265"/>
    </row>
    <row r="241" spans="1:39" s="234" customFormat="1" ht="18" hidden="1">
      <c r="A241" s="264"/>
      <c r="B241" s="264"/>
      <c r="C241" s="264"/>
      <c r="D241" s="264"/>
      <c r="E241" s="264"/>
      <c r="F241" s="264"/>
      <c r="G241" s="264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5"/>
      <c r="AF241" s="265"/>
      <c r="AG241" s="265"/>
      <c r="AH241" s="265"/>
      <c r="AI241" s="265"/>
      <c r="AJ241" s="265"/>
      <c r="AK241" s="265"/>
      <c r="AL241" s="265"/>
      <c r="AM241" s="265"/>
    </row>
    <row r="242" spans="1:39" s="234" customFormat="1" ht="18" hidden="1">
      <c r="A242" s="264"/>
      <c r="B242" s="264"/>
      <c r="C242" s="264"/>
      <c r="D242" s="264"/>
      <c r="E242" s="264"/>
      <c r="F242" s="264"/>
      <c r="G242" s="264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A242" s="265"/>
      <c r="AB242" s="265"/>
      <c r="AC242" s="265"/>
      <c r="AD242" s="265"/>
      <c r="AE242" s="265"/>
      <c r="AF242" s="265"/>
      <c r="AG242" s="265"/>
      <c r="AH242" s="265"/>
      <c r="AI242" s="265"/>
      <c r="AJ242" s="265"/>
      <c r="AK242" s="265"/>
      <c r="AL242" s="265"/>
      <c r="AM242" s="265"/>
    </row>
    <row r="243" spans="1:39" s="234" customFormat="1" ht="18" hidden="1">
      <c r="A243" s="264"/>
      <c r="B243" s="264"/>
      <c r="C243" s="264"/>
      <c r="D243" s="264"/>
      <c r="E243" s="264"/>
      <c r="F243" s="264"/>
      <c r="G243" s="264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  <c r="AJ243" s="265"/>
      <c r="AK243" s="265"/>
      <c r="AL243" s="265"/>
      <c r="AM243" s="265"/>
    </row>
    <row r="244" spans="1:39" s="234" customFormat="1" ht="18" hidden="1">
      <c r="A244" s="264"/>
      <c r="B244" s="264"/>
      <c r="C244" s="264"/>
      <c r="D244" s="264"/>
      <c r="E244" s="264"/>
      <c r="F244" s="264"/>
      <c r="G244" s="264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265"/>
      <c r="AK244" s="265"/>
      <c r="AL244" s="265"/>
      <c r="AM244" s="265"/>
    </row>
    <row r="245" spans="1:39" s="234" customFormat="1" ht="20.25" customHeight="1">
      <c r="A245" s="264"/>
      <c r="B245" s="264"/>
      <c r="C245" s="264"/>
      <c r="D245" s="264"/>
      <c r="E245" s="264"/>
      <c r="F245" s="264"/>
      <c r="G245" s="264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  <c r="S245" s="265"/>
      <c r="T245" s="265"/>
      <c r="U245" s="265"/>
      <c r="V245" s="265"/>
      <c r="W245" s="265"/>
      <c r="X245" s="265"/>
      <c r="Y245" s="265"/>
      <c r="Z245" s="265"/>
      <c r="AA245" s="265"/>
      <c r="AB245" s="265"/>
      <c r="AC245" s="265"/>
      <c r="AD245" s="265"/>
      <c r="AE245" s="265"/>
      <c r="AF245" s="265"/>
      <c r="AG245" s="265"/>
      <c r="AH245" s="265"/>
      <c r="AI245" s="265"/>
      <c r="AJ245" s="265"/>
      <c r="AK245" s="265"/>
      <c r="AL245" s="265"/>
      <c r="AM245" s="265"/>
    </row>
    <row r="246" spans="1:39" s="234" customFormat="1" ht="18">
      <c r="A246" s="264"/>
      <c r="B246" s="264"/>
      <c r="C246" s="264"/>
      <c r="D246" s="264"/>
      <c r="E246" s="264"/>
      <c r="F246" s="264"/>
      <c r="G246" s="264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/>
      <c r="S246" s="265"/>
      <c r="T246" s="265"/>
      <c r="U246" s="265"/>
      <c r="V246" s="265"/>
      <c r="W246" s="265"/>
      <c r="X246" s="265"/>
      <c r="Y246" s="265"/>
      <c r="Z246" s="265"/>
      <c r="AA246" s="265"/>
      <c r="AB246" s="265"/>
      <c r="AC246" s="265"/>
      <c r="AD246" s="265"/>
      <c r="AE246" s="265"/>
      <c r="AF246" s="265"/>
      <c r="AG246" s="265"/>
      <c r="AH246" s="265"/>
      <c r="AI246" s="265"/>
      <c r="AJ246" s="265"/>
      <c r="AK246" s="265"/>
      <c r="AL246" s="265"/>
      <c r="AM246" s="265"/>
    </row>
    <row r="247" spans="1:39" s="234" customFormat="1" ht="18">
      <c r="A247" s="264"/>
      <c r="B247" s="264"/>
      <c r="C247" s="264"/>
      <c r="D247" s="264"/>
      <c r="E247" s="264"/>
      <c r="F247" s="264"/>
      <c r="G247" s="264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5"/>
      <c r="S247" s="265"/>
      <c r="T247" s="265"/>
      <c r="U247" s="265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  <c r="AJ247" s="265"/>
      <c r="AK247" s="265"/>
      <c r="AL247" s="265"/>
      <c r="AM247" s="265"/>
    </row>
    <row r="248" spans="1:39" s="234" customFormat="1" ht="18">
      <c r="A248" s="264"/>
      <c r="B248" s="264"/>
      <c r="C248" s="264"/>
      <c r="D248" s="264"/>
      <c r="E248" s="264"/>
      <c r="F248" s="264"/>
      <c r="G248" s="264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5"/>
      <c r="T248" s="265"/>
      <c r="U248" s="265"/>
      <c r="V248" s="265"/>
      <c r="W248" s="265"/>
      <c r="X248" s="265"/>
      <c r="Y248" s="265"/>
      <c r="Z248" s="265"/>
      <c r="AA248" s="265"/>
      <c r="AB248" s="265"/>
      <c r="AC248" s="265"/>
      <c r="AD248" s="265"/>
      <c r="AE248" s="265"/>
      <c r="AF248" s="265"/>
      <c r="AG248" s="265"/>
      <c r="AH248" s="265"/>
      <c r="AI248" s="265"/>
      <c r="AJ248" s="265"/>
      <c r="AK248" s="265"/>
      <c r="AL248" s="265"/>
      <c r="AM248" s="265"/>
    </row>
    <row r="249" spans="1:39" s="234" customFormat="1" ht="18" hidden="1">
      <c r="A249" s="264"/>
      <c r="B249" s="264"/>
      <c r="C249" s="264"/>
      <c r="D249" s="264"/>
      <c r="E249" s="264"/>
      <c r="F249" s="264"/>
      <c r="G249" s="264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5"/>
      <c r="S249" s="265"/>
      <c r="T249" s="265"/>
      <c r="U249" s="265"/>
      <c r="V249" s="265"/>
      <c r="W249" s="265"/>
      <c r="X249" s="265"/>
      <c r="Y249" s="265"/>
      <c r="Z249" s="265"/>
      <c r="AA249" s="265"/>
      <c r="AB249" s="265"/>
      <c r="AC249" s="265"/>
      <c r="AD249" s="265"/>
      <c r="AE249" s="265"/>
      <c r="AF249" s="265"/>
      <c r="AG249" s="265"/>
      <c r="AH249" s="265"/>
      <c r="AI249" s="265"/>
      <c r="AJ249" s="265"/>
      <c r="AK249" s="265"/>
      <c r="AL249" s="265"/>
      <c r="AM249" s="265"/>
    </row>
    <row r="250" spans="1:39" s="234" customFormat="1" ht="18" hidden="1">
      <c r="A250" s="264"/>
      <c r="B250" s="264"/>
      <c r="C250" s="264"/>
      <c r="D250" s="264"/>
      <c r="E250" s="264"/>
      <c r="F250" s="264"/>
      <c r="G250" s="264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5"/>
      <c r="S250" s="265"/>
      <c r="T250" s="265"/>
      <c r="U250" s="265"/>
      <c r="V250" s="265"/>
      <c r="W250" s="265"/>
      <c r="X250" s="265"/>
      <c r="Y250" s="265"/>
      <c r="Z250" s="265"/>
      <c r="AA250" s="265"/>
      <c r="AB250" s="265"/>
      <c r="AC250" s="265"/>
      <c r="AD250" s="265"/>
      <c r="AE250" s="265"/>
      <c r="AF250" s="265"/>
      <c r="AG250" s="265"/>
      <c r="AH250" s="265"/>
      <c r="AI250" s="265"/>
      <c r="AJ250" s="265"/>
      <c r="AK250" s="265"/>
      <c r="AL250" s="265"/>
      <c r="AM250" s="265"/>
    </row>
    <row r="251" spans="1:39" s="234" customFormat="1" ht="18" hidden="1">
      <c r="A251" s="264"/>
      <c r="B251" s="264"/>
      <c r="C251" s="264"/>
      <c r="D251" s="264"/>
      <c r="E251" s="264"/>
      <c r="F251" s="264"/>
      <c r="G251" s="264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5"/>
      <c r="S251" s="265"/>
      <c r="T251" s="265"/>
      <c r="U251" s="265"/>
      <c r="V251" s="265"/>
      <c r="W251" s="265"/>
      <c r="X251" s="265"/>
      <c r="Y251" s="265"/>
      <c r="Z251" s="265"/>
      <c r="AA251" s="265"/>
      <c r="AB251" s="265"/>
      <c r="AC251" s="265"/>
      <c r="AD251" s="265"/>
      <c r="AE251" s="265"/>
      <c r="AF251" s="265"/>
      <c r="AG251" s="265"/>
      <c r="AH251" s="265"/>
      <c r="AI251" s="265"/>
      <c r="AJ251" s="265"/>
      <c r="AK251" s="265"/>
      <c r="AL251" s="265"/>
      <c r="AM251" s="265"/>
    </row>
    <row r="252" spans="1:39" s="234" customFormat="1" ht="18" hidden="1">
      <c r="A252" s="264"/>
      <c r="B252" s="264"/>
      <c r="C252" s="264"/>
      <c r="D252" s="264"/>
      <c r="E252" s="264"/>
      <c r="F252" s="264"/>
      <c r="G252" s="264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5"/>
      <c r="S252" s="265"/>
      <c r="T252" s="265"/>
      <c r="U252" s="265"/>
      <c r="V252" s="265"/>
      <c r="W252" s="265"/>
      <c r="X252" s="265"/>
      <c r="Y252" s="265"/>
      <c r="Z252" s="265"/>
      <c r="AA252" s="265"/>
      <c r="AB252" s="265"/>
      <c r="AC252" s="265"/>
      <c r="AD252" s="265"/>
      <c r="AE252" s="265"/>
      <c r="AF252" s="265"/>
      <c r="AG252" s="265"/>
      <c r="AH252" s="265"/>
      <c r="AI252" s="265"/>
      <c r="AJ252" s="265"/>
      <c r="AK252" s="265"/>
      <c r="AL252" s="265"/>
      <c r="AM252" s="265"/>
    </row>
    <row r="253" spans="1:39" s="234" customFormat="1" ht="18" hidden="1">
      <c r="A253" s="264"/>
      <c r="B253" s="264"/>
      <c r="C253" s="264"/>
      <c r="D253" s="264"/>
      <c r="E253" s="264"/>
      <c r="F253" s="264"/>
      <c r="G253" s="264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  <c r="AJ253" s="265"/>
      <c r="AK253" s="265"/>
      <c r="AL253" s="265"/>
      <c r="AM253" s="265"/>
    </row>
    <row r="254" spans="1:39" s="234" customFormat="1" ht="18" hidden="1">
      <c r="A254" s="264"/>
      <c r="B254" s="264"/>
      <c r="C254" s="264"/>
      <c r="D254" s="264"/>
      <c r="E254" s="264"/>
      <c r="F254" s="264"/>
      <c r="G254" s="264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  <c r="AJ254" s="265"/>
      <c r="AK254" s="265"/>
      <c r="AL254" s="265"/>
      <c r="AM254" s="265"/>
    </row>
    <row r="255" spans="1:39" s="234" customFormat="1" ht="18" hidden="1">
      <c r="A255" s="264"/>
      <c r="B255" s="264"/>
      <c r="C255" s="264"/>
      <c r="D255" s="264"/>
      <c r="E255" s="264"/>
      <c r="F255" s="264"/>
      <c r="G255" s="264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</row>
    <row r="256" spans="1:39" s="234" customFormat="1" ht="18" hidden="1">
      <c r="A256" s="264"/>
      <c r="B256" s="264"/>
      <c r="C256" s="264"/>
      <c r="D256" s="264"/>
      <c r="E256" s="264"/>
      <c r="F256" s="264"/>
      <c r="G256" s="264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  <c r="AJ256" s="265"/>
      <c r="AK256" s="265"/>
      <c r="AL256" s="265"/>
      <c r="AM256" s="265"/>
    </row>
    <row r="257" spans="1:39" s="234" customFormat="1" ht="18" hidden="1">
      <c r="A257" s="264"/>
      <c r="B257" s="264"/>
      <c r="C257" s="264"/>
      <c r="D257" s="264"/>
      <c r="E257" s="264"/>
      <c r="F257" s="264"/>
      <c r="G257" s="264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  <c r="AJ257" s="265"/>
      <c r="AK257" s="265"/>
      <c r="AL257" s="265"/>
      <c r="AM257" s="265"/>
    </row>
    <row r="258" spans="1:39" s="234" customFormat="1" ht="18">
      <c r="A258" s="264"/>
      <c r="B258" s="264"/>
      <c r="C258" s="264"/>
      <c r="D258" s="264"/>
      <c r="E258" s="264"/>
      <c r="F258" s="264"/>
      <c r="G258" s="264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5"/>
      <c r="S258" s="265"/>
      <c r="T258" s="265"/>
      <c r="U258" s="265"/>
      <c r="V258" s="265"/>
      <c r="W258" s="265"/>
      <c r="X258" s="265"/>
      <c r="Y258" s="265"/>
      <c r="Z258" s="265"/>
      <c r="AA258" s="265"/>
      <c r="AB258" s="265"/>
      <c r="AC258" s="265"/>
      <c r="AD258" s="265"/>
      <c r="AE258" s="265"/>
      <c r="AF258" s="265"/>
      <c r="AG258" s="265"/>
      <c r="AH258" s="265"/>
      <c r="AI258" s="265"/>
      <c r="AJ258" s="265"/>
      <c r="AK258" s="265"/>
      <c r="AL258" s="265"/>
      <c r="AM258" s="265"/>
    </row>
    <row r="259" spans="1:39" ht="18">
      <c r="A259" s="264"/>
      <c r="B259" s="264"/>
      <c r="C259" s="264"/>
      <c r="D259" s="264"/>
      <c r="E259" s="264"/>
      <c r="F259" s="264"/>
      <c r="G259" s="264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5"/>
      <c r="W259" s="265"/>
      <c r="X259" s="265"/>
      <c r="Y259" s="265"/>
      <c r="Z259" s="265"/>
      <c r="AA259" s="265"/>
      <c r="AB259" s="265"/>
      <c r="AC259" s="265"/>
      <c r="AD259" s="265"/>
      <c r="AE259" s="265"/>
      <c r="AF259" s="265"/>
      <c r="AG259" s="265"/>
      <c r="AH259" s="265"/>
      <c r="AI259" s="265"/>
      <c r="AJ259" s="265"/>
      <c r="AK259" s="265"/>
      <c r="AL259" s="265"/>
      <c r="AM259" s="265"/>
    </row>
    <row r="260" spans="1:39" ht="41.25" customHeight="1">
      <c r="A260" s="264"/>
      <c r="B260" s="264"/>
      <c r="C260" s="264"/>
      <c r="D260" s="264"/>
      <c r="E260" s="264"/>
      <c r="F260" s="264"/>
      <c r="G260" s="264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5"/>
      <c r="S260" s="265"/>
      <c r="T260" s="265"/>
      <c r="U260" s="265"/>
      <c r="V260" s="265"/>
      <c r="W260" s="265"/>
      <c r="X260" s="265"/>
      <c r="Y260" s="265"/>
      <c r="Z260" s="265"/>
      <c r="AA260" s="265"/>
      <c r="AB260" s="265"/>
      <c r="AC260" s="265"/>
      <c r="AD260" s="265"/>
      <c r="AE260" s="265"/>
      <c r="AF260" s="265"/>
      <c r="AG260" s="265"/>
      <c r="AH260" s="265"/>
      <c r="AI260" s="265"/>
      <c r="AJ260" s="265"/>
      <c r="AK260" s="265"/>
      <c r="AL260" s="265"/>
      <c r="AM260" s="265"/>
    </row>
    <row r="261" spans="1:39" ht="61.5" customHeight="1">
      <c r="A261" s="264"/>
      <c r="B261" s="264"/>
      <c r="C261" s="264"/>
      <c r="D261" s="264"/>
      <c r="E261" s="264"/>
      <c r="F261" s="264"/>
      <c r="G261" s="264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  <c r="AJ261" s="265"/>
      <c r="AK261" s="265"/>
      <c r="AL261" s="265"/>
      <c r="AM261" s="265"/>
    </row>
    <row r="262" spans="1:39" ht="41.25" customHeight="1">
      <c r="A262" s="264"/>
      <c r="B262" s="264"/>
      <c r="C262" s="264"/>
      <c r="D262" s="264"/>
      <c r="E262" s="264"/>
      <c r="F262" s="264"/>
      <c r="G262" s="264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5"/>
      <c r="S262" s="265"/>
      <c r="T262" s="265"/>
      <c r="U262" s="265"/>
      <c r="V262" s="265"/>
      <c r="W262" s="265"/>
      <c r="X262" s="265"/>
      <c r="Y262" s="265"/>
      <c r="Z262" s="265"/>
      <c r="AA262" s="265"/>
      <c r="AB262" s="265"/>
      <c r="AC262" s="265"/>
      <c r="AD262" s="265"/>
      <c r="AE262" s="265"/>
      <c r="AF262" s="265"/>
      <c r="AG262" s="265"/>
      <c r="AH262" s="265"/>
      <c r="AI262" s="265"/>
      <c r="AJ262" s="265"/>
      <c r="AK262" s="265"/>
      <c r="AL262" s="265"/>
      <c r="AM262" s="265"/>
    </row>
    <row r="263" spans="1:39" ht="41.25" customHeight="1">
      <c r="A263" s="264"/>
      <c r="B263" s="264"/>
      <c r="C263" s="264"/>
      <c r="D263" s="264"/>
      <c r="E263" s="264"/>
      <c r="F263" s="264"/>
      <c r="G263" s="264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5"/>
      <c r="T263" s="265"/>
      <c r="U263" s="265"/>
      <c r="V263" s="265"/>
      <c r="W263" s="265"/>
      <c r="X263" s="265"/>
      <c r="Y263" s="265"/>
      <c r="Z263" s="265"/>
      <c r="AA263" s="265"/>
      <c r="AB263" s="265"/>
      <c r="AC263" s="265"/>
      <c r="AD263" s="265"/>
      <c r="AE263" s="265"/>
      <c r="AF263" s="265"/>
      <c r="AG263" s="265"/>
      <c r="AH263" s="265"/>
      <c r="AI263" s="265"/>
      <c r="AJ263" s="265"/>
      <c r="AK263" s="265"/>
      <c r="AL263" s="265"/>
      <c r="AM263" s="265"/>
    </row>
    <row r="264" spans="1:39" ht="41.25" customHeight="1">
      <c r="A264" s="266"/>
      <c r="B264" s="266"/>
      <c r="C264" s="266"/>
      <c r="D264" s="266"/>
      <c r="E264" s="266"/>
      <c r="F264" s="266"/>
      <c r="G264" s="266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  <c r="AK264" s="218"/>
      <c r="AL264" s="218"/>
      <c r="AM264" s="218"/>
    </row>
    <row r="265" spans="1:39" ht="41.25" customHeight="1">
      <c r="A265" s="266"/>
      <c r="B265" s="266"/>
      <c r="C265" s="266"/>
      <c r="D265" s="266"/>
      <c r="E265" s="266"/>
      <c r="F265" s="266"/>
      <c r="G265" s="266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8"/>
      <c r="AG265" s="218"/>
      <c r="AH265" s="218"/>
      <c r="AI265" s="218"/>
      <c r="AJ265" s="218"/>
      <c r="AK265" s="218"/>
      <c r="AL265" s="218"/>
      <c r="AM265" s="218"/>
    </row>
    <row r="266" spans="1:110" ht="41.25" customHeight="1">
      <c r="A266" s="266"/>
      <c r="B266" s="266"/>
      <c r="C266" s="266"/>
      <c r="D266" s="266"/>
      <c r="E266" s="266"/>
      <c r="F266" s="266"/>
      <c r="G266" s="266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218"/>
      <c r="AG266" s="218"/>
      <c r="AH266" s="218"/>
      <c r="AI266" s="218"/>
      <c r="AJ266" s="218"/>
      <c r="AK266" s="218"/>
      <c r="AL266" s="218"/>
      <c r="AM266" s="218"/>
      <c r="DF266" s="219" t="s">
        <v>137</v>
      </c>
    </row>
    <row r="267" spans="1:110" ht="41.25" customHeight="1">
      <c r="A267" s="266"/>
      <c r="B267" s="266"/>
      <c r="C267" s="266"/>
      <c r="D267" s="266"/>
      <c r="E267" s="266"/>
      <c r="F267" s="266"/>
      <c r="G267" s="266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8"/>
      <c r="DF267" s="219" t="s">
        <v>216</v>
      </c>
    </row>
    <row r="268" spans="1:39" ht="41.25" customHeight="1">
      <c r="A268" s="266"/>
      <c r="B268" s="266"/>
      <c r="C268" s="266"/>
      <c r="D268" s="266"/>
      <c r="E268" s="266"/>
      <c r="F268" s="266"/>
      <c r="G268" s="266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218"/>
      <c r="AG268" s="218"/>
      <c r="AH268" s="218"/>
      <c r="AI268" s="218"/>
      <c r="AJ268" s="218"/>
      <c r="AK268" s="218"/>
      <c r="AL268" s="218"/>
      <c r="AM268" s="218"/>
    </row>
    <row r="269" spans="1:39" ht="41.25" customHeight="1">
      <c r="A269" s="266"/>
      <c r="B269" s="266"/>
      <c r="C269" s="266"/>
      <c r="D269" s="266"/>
      <c r="E269" s="266"/>
      <c r="F269" s="266"/>
      <c r="G269" s="266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8"/>
      <c r="AK269" s="218"/>
      <c r="AL269" s="218"/>
      <c r="AM269" s="218"/>
    </row>
    <row r="270" spans="1:39" ht="41.25" customHeight="1">
      <c r="A270" s="266"/>
      <c r="B270" s="266"/>
      <c r="C270" s="266"/>
      <c r="D270" s="266"/>
      <c r="E270" s="266"/>
      <c r="F270" s="266"/>
      <c r="G270" s="266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  <c r="AG270" s="218"/>
      <c r="AH270" s="218"/>
      <c r="AI270" s="218"/>
      <c r="AJ270" s="218"/>
      <c r="AK270" s="218"/>
      <c r="AL270" s="218"/>
      <c r="AM270" s="218"/>
    </row>
    <row r="271" spans="1:39" ht="125.25" customHeight="1">
      <c r="A271" s="266"/>
      <c r="B271" s="266"/>
      <c r="C271" s="266"/>
      <c r="D271" s="266"/>
      <c r="E271" s="266"/>
      <c r="F271" s="266"/>
      <c r="G271" s="266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218"/>
      <c r="AG271" s="218"/>
      <c r="AH271" s="218"/>
      <c r="AI271" s="218"/>
      <c r="AJ271" s="218"/>
      <c r="AK271" s="218"/>
      <c r="AL271" s="218"/>
      <c r="AM271" s="218"/>
    </row>
    <row r="272" spans="1:39" ht="104.25" customHeight="1">
      <c r="A272" s="266"/>
      <c r="B272" s="266"/>
      <c r="C272" s="266"/>
      <c r="D272" s="266"/>
      <c r="E272" s="266"/>
      <c r="F272" s="266"/>
      <c r="G272" s="266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218"/>
      <c r="AG272" s="218"/>
      <c r="AH272" s="218"/>
      <c r="AI272" s="218"/>
      <c r="AJ272" s="218"/>
      <c r="AK272" s="218"/>
      <c r="AL272" s="218"/>
      <c r="AM272" s="218"/>
    </row>
    <row r="273" spans="1:39" ht="212.25" customHeight="1">
      <c r="A273" s="266"/>
      <c r="B273" s="266"/>
      <c r="C273" s="266"/>
      <c r="D273" s="266"/>
      <c r="E273" s="266"/>
      <c r="F273" s="266"/>
      <c r="G273" s="266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218"/>
      <c r="AG273" s="218"/>
      <c r="AH273" s="218"/>
      <c r="AI273" s="218"/>
      <c r="AJ273" s="218"/>
      <c r="AK273" s="218"/>
      <c r="AL273" s="218"/>
      <c r="AM273" s="218"/>
    </row>
    <row r="274" spans="1:39" ht="351.75" customHeight="1">
      <c r="A274" s="266"/>
      <c r="B274" s="266"/>
      <c r="C274" s="266"/>
      <c r="D274" s="266"/>
      <c r="E274" s="266"/>
      <c r="F274" s="266"/>
      <c r="G274" s="266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218"/>
      <c r="AG274" s="218"/>
      <c r="AH274" s="218"/>
      <c r="AI274" s="218"/>
      <c r="AJ274" s="218"/>
      <c r="AK274" s="218"/>
      <c r="AL274" s="218"/>
      <c r="AM274" s="218"/>
    </row>
    <row r="275" spans="1:39" ht="39.75" customHeight="1">
      <c r="A275" s="266"/>
      <c r="B275" s="266"/>
      <c r="C275" s="266"/>
      <c r="D275" s="266"/>
      <c r="E275" s="266"/>
      <c r="F275" s="266"/>
      <c r="G275" s="266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218"/>
      <c r="AG275" s="218"/>
      <c r="AH275" s="218"/>
      <c r="AI275" s="218"/>
      <c r="AJ275" s="218"/>
      <c r="AK275" s="218"/>
      <c r="AL275" s="218"/>
      <c r="AM275" s="218"/>
    </row>
    <row r="276" spans="1:39" ht="21" customHeight="1">
      <c r="A276" s="266"/>
      <c r="B276" s="266"/>
      <c r="C276" s="266"/>
      <c r="D276" s="266"/>
      <c r="E276" s="266"/>
      <c r="F276" s="266"/>
      <c r="G276" s="266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8"/>
      <c r="AM276" s="218"/>
    </row>
    <row r="277" spans="1:39" ht="18">
      <c r="A277" s="266"/>
      <c r="B277" s="266"/>
      <c r="C277" s="266"/>
      <c r="D277" s="266"/>
      <c r="E277" s="266"/>
      <c r="F277" s="266"/>
      <c r="G277" s="266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  <c r="AK277" s="218"/>
      <c r="AL277" s="218"/>
      <c r="AM277" s="218"/>
    </row>
    <row r="278" spans="1:39" ht="18">
      <c r="A278" s="266"/>
      <c r="B278" s="266"/>
      <c r="C278" s="266"/>
      <c r="D278" s="266"/>
      <c r="E278" s="266"/>
      <c r="F278" s="266"/>
      <c r="G278" s="266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  <c r="AL278" s="218"/>
      <c r="AM278" s="218"/>
    </row>
    <row r="279" spans="1:39" ht="18">
      <c r="A279" s="266"/>
      <c r="B279" s="266"/>
      <c r="C279" s="266"/>
      <c r="D279" s="266"/>
      <c r="E279" s="266"/>
      <c r="F279" s="266"/>
      <c r="G279" s="266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  <c r="AK279" s="218"/>
      <c r="AL279" s="218"/>
      <c r="AM279" s="218"/>
    </row>
    <row r="280" spans="1:39" ht="18">
      <c r="A280" s="266"/>
      <c r="B280" s="266"/>
      <c r="C280" s="266"/>
      <c r="D280" s="266"/>
      <c r="E280" s="266"/>
      <c r="F280" s="266"/>
      <c r="G280" s="266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  <c r="AL280" s="218"/>
      <c r="AM280" s="218"/>
    </row>
    <row r="281" spans="1:39" ht="18">
      <c r="A281" s="266"/>
      <c r="B281" s="266"/>
      <c r="C281" s="266"/>
      <c r="D281" s="266"/>
      <c r="E281" s="266"/>
      <c r="F281" s="266"/>
      <c r="G281" s="266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8"/>
    </row>
    <row r="282" spans="1:54" s="237" customFormat="1" ht="40.5" customHeight="1">
      <c r="A282" s="266"/>
      <c r="B282" s="266"/>
      <c r="C282" s="266"/>
      <c r="D282" s="266"/>
      <c r="E282" s="266"/>
      <c r="F282" s="266"/>
      <c r="G282" s="266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  <c r="AK282" s="218"/>
      <c r="AL282" s="218"/>
      <c r="AM282" s="218"/>
      <c r="BB282" s="267"/>
    </row>
    <row r="283" spans="1:39" ht="39.75" customHeight="1">
      <c r="A283" s="266"/>
      <c r="B283" s="266"/>
      <c r="C283" s="266"/>
      <c r="D283" s="266"/>
      <c r="E283" s="266"/>
      <c r="F283" s="266"/>
      <c r="G283" s="266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  <c r="AK283" s="218"/>
      <c r="AL283" s="218"/>
      <c r="AM283" s="218"/>
    </row>
    <row r="284" spans="1:39" s="268" customFormat="1" ht="18">
      <c r="A284" s="266"/>
      <c r="B284" s="266"/>
      <c r="C284" s="266"/>
      <c r="D284" s="266"/>
      <c r="E284" s="266"/>
      <c r="F284" s="266"/>
      <c r="G284" s="266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  <c r="AL284" s="218"/>
      <c r="AM284" s="218"/>
    </row>
    <row r="285" spans="1:39" s="268" customFormat="1" ht="18">
      <c r="A285" s="266"/>
      <c r="B285" s="266"/>
      <c r="C285" s="266"/>
      <c r="D285" s="266"/>
      <c r="E285" s="266"/>
      <c r="F285" s="266"/>
      <c r="G285" s="266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  <c r="AL285" s="218"/>
      <c r="AM285" s="218"/>
    </row>
    <row r="286" spans="1:39" s="268" customFormat="1" ht="18">
      <c r="A286" s="266"/>
      <c r="B286" s="266"/>
      <c r="C286" s="266"/>
      <c r="D286" s="266"/>
      <c r="E286" s="266"/>
      <c r="F286" s="266"/>
      <c r="G286" s="266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  <c r="AL286" s="218"/>
      <c r="AM286" s="218"/>
    </row>
    <row r="287" spans="1:39" s="268" customFormat="1" ht="18">
      <c r="A287" s="266"/>
      <c r="B287" s="266"/>
      <c r="C287" s="266"/>
      <c r="D287" s="266"/>
      <c r="E287" s="266"/>
      <c r="F287" s="266"/>
      <c r="G287" s="266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  <c r="AL287" s="218"/>
      <c r="AM287" s="218"/>
    </row>
    <row r="288" spans="1:39" s="268" customFormat="1" ht="18">
      <c r="A288" s="266"/>
      <c r="B288" s="266"/>
      <c r="C288" s="266"/>
      <c r="D288" s="266"/>
      <c r="E288" s="266"/>
      <c r="F288" s="266"/>
      <c r="G288" s="266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  <c r="AL288" s="218"/>
      <c r="AM288" s="218"/>
    </row>
    <row r="289" spans="1:39" s="268" customFormat="1" ht="18">
      <c r="A289" s="266"/>
      <c r="B289" s="266"/>
      <c r="C289" s="266"/>
      <c r="D289" s="266"/>
      <c r="E289" s="266"/>
      <c r="F289" s="266"/>
      <c r="G289" s="266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  <c r="AL289" s="218"/>
      <c r="AM289" s="218"/>
    </row>
    <row r="290" spans="1:39" s="268" customFormat="1" ht="18">
      <c r="A290" s="266"/>
      <c r="B290" s="266"/>
      <c r="C290" s="266"/>
      <c r="D290" s="266"/>
      <c r="E290" s="266"/>
      <c r="F290" s="266"/>
      <c r="G290" s="266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  <c r="AL290" s="218"/>
      <c r="AM290" s="218"/>
    </row>
    <row r="291" spans="1:39" s="268" customFormat="1" ht="18">
      <c r="A291" s="266"/>
      <c r="B291" s="266"/>
      <c r="C291" s="266"/>
      <c r="D291" s="266"/>
      <c r="E291" s="266"/>
      <c r="F291" s="266"/>
      <c r="G291" s="266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  <c r="AK291" s="218"/>
      <c r="AL291" s="218"/>
      <c r="AM291" s="218"/>
    </row>
    <row r="292" spans="1:39" s="268" customFormat="1" ht="18">
      <c r="A292" s="266"/>
      <c r="B292" s="266"/>
      <c r="C292" s="266"/>
      <c r="D292" s="266"/>
      <c r="E292" s="266"/>
      <c r="F292" s="266"/>
      <c r="G292" s="266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  <c r="AL292" s="218"/>
      <c r="AM292" s="218"/>
    </row>
    <row r="293" spans="1:39" s="268" customFormat="1" ht="18">
      <c r="A293" s="266"/>
      <c r="B293" s="266"/>
      <c r="C293" s="266"/>
      <c r="D293" s="266"/>
      <c r="E293" s="266"/>
      <c r="F293" s="266"/>
      <c r="G293" s="266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  <c r="AL293" s="218"/>
      <c r="AM293" s="218"/>
    </row>
    <row r="294" spans="1:39" s="268" customFormat="1" ht="18">
      <c r="A294" s="266"/>
      <c r="B294" s="266"/>
      <c r="C294" s="266"/>
      <c r="D294" s="266"/>
      <c r="E294" s="266"/>
      <c r="F294" s="266"/>
      <c r="G294" s="266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  <c r="AL294" s="218"/>
      <c r="AM294" s="218"/>
    </row>
    <row r="295" spans="1:39" s="268" customFormat="1" ht="18">
      <c r="A295" s="266"/>
      <c r="B295" s="266"/>
      <c r="C295" s="266"/>
      <c r="D295" s="266"/>
      <c r="E295" s="266"/>
      <c r="F295" s="266"/>
      <c r="G295" s="266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  <c r="AK295" s="218"/>
      <c r="AL295" s="218"/>
      <c r="AM295" s="218"/>
    </row>
    <row r="296" spans="1:39" s="268" customFormat="1" ht="18">
      <c r="A296" s="266"/>
      <c r="B296" s="266"/>
      <c r="C296" s="266"/>
      <c r="D296" s="266"/>
      <c r="E296" s="266"/>
      <c r="F296" s="266"/>
      <c r="G296" s="266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  <c r="AL296" s="218"/>
      <c r="AM296" s="218"/>
    </row>
    <row r="297" spans="1:39" s="268" customFormat="1" ht="18">
      <c r="A297" s="239"/>
      <c r="B297" s="239"/>
      <c r="C297" s="239"/>
      <c r="D297" s="239"/>
      <c r="E297" s="239"/>
      <c r="F297" s="239"/>
      <c r="G297" s="23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  <c r="AD297" s="219"/>
      <c r="AE297" s="219"/>
      <c r="AF297" s="219"/>
      <c r="AG297" s="219"/>
      <c r="AH297" s="219"/>
      <c r="AI297" s="219"/>
      <c r="AJ297" s="219"/>
      <c r="AK297" s="219"/>
      <c r="AL297" s="219"/>
      <c r="AM297" s="219"/>
    </row>
    <row r="298" spans="1:39" s="268" customFormat="1" ht="18">
      <c r="A298" s="239"/>
      <c r="B298" s="239"/>
      <c r="C298" s="239"/>
      <c r="D298" s="239"/>
      <c r="E298" s="239"/>
      <c r="F298" s="239"/>
      <c r="G298" s="23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  <c r="AD298" s="219"/>
      <c r="AE298" s="219"/>
      <c r="AF298" s="219"/>
      <c r="AG298" s="219"/>
      <c r="AH298" s="219"/>
      <c r="AI298" s="219"/>
      <c r="AJ298" s="219"/>
      <c r="AK298" s="219"/>
      <c r="AL298" s="219"/>
      <c r="AM298" s="219"/>
    </row>
    <row r="299" spans="1:39" s="268" customFormat="1" ht="18">
      <c r="A299" s="239"/>
      <c r="B299" s="239"/>
      <c r="C299" s="239"/>
      <c r="D299" s="239"/>
      <c r="E299" s="239"/>
      <c r="F299" s="239"/>
      <c r="G299" s="23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  <c r="AD299" s="219"/>
      <c r="AE299" s="219"/>
      <c r="AF299" s="219"/>
      <c r="AG299" s="219"/>
      <c r="AH299" s="219"/>
      <c r="AI299" s="219"/>
      <c r="AJ299" s="219"/>
      <c r="AK299" s="219"/>
      <c r="AL299" s="219"/>
      <c r="AM299" s="219"/>
    </row>
    <row r="300" spans="1:39" s="268" customFormat="1" ht="18">
      <c r="A300" s="239"/>
      <c r="B300" s="239"/>
      <c r="C300" s="239"/>
      <c r="D300" s="239"/>
      <c r="E300" s="239"/>
      <c r="F300" s="239"/>
      <c r="G300" s="23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  <c r="AD300" s="219"/>
      <c r="AE300" s="219"/>
      <c r="AF300" s="219"/>
      <c r="AG300" s="219"/>
      <c r="AH300" s="219"/>
      <c r="AI300" s="219"/>
      <c r="AJ300" s="219"/>
      <c r="AK300" s="219"/>
      <c r="AL300" s="219"/>
      <c r="AM300" s="219"/>
    </row>
    <row r="301" spans="1:39" s="268" customFormat="1" ht="18">
      <c r="A301" s="239"/>
      <c r="B301" s="239"/>
      <c r="C301" s="239"/>
      <c r="D301" s="239"/>
      <c r="E301" s="239"/>
      <c r="F301" s="239"/>
      <c r="G301" s="23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  <c r="AD301" s="219"/>
      <c r="AE301" s="219"/>
      <c r="AF301" s="219"/>
      <c r="AG301" s="219"/>
      <c r="AH301" s="219"/>
      <c r="AI301" s="219"/>
      <c r="AJ301" s="219"/>
      <c r="AK301" s="219"/>
      <c r="AL301" s="219"/>
      <c r="AM301" s="219"/>
    </row>
    <row r="302" spans="1:39" s="268" customFormat="1" ht="18">
      <c r="A302" s="239"/>
      <c r="B302" s="239"/>
      <c r="C302" s="239"/>
      <c r="D302" s="239"/>
      <c r="E302" s="239"/>
      <c r="F302" s="239"/>
      <c r="G302" s="23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  <c r="AD302" s="219"/>
      <c r="AE302" s="219"/>
      <c r="AF302" s="219"/>
      <c r="AG302" s="219"/>
      <c r="AH302" s="219"/>
      <c r="AI302" s="219"/>
      <c r="AJ302" s="219"/>
      <c r="AK302" s="219"/>
      <c r="AL302" s="219"/>
      <c r="AM302" s="219"/>
    </row>
    <row r="303" spans="1:39" s="268" customFormat="1" ht="18">
      <c r="A303" s="239"/>
      <c r="B303" s="239"/>
      <c r="C303" s="239"/>
      <c r="D303" s="239"/>
      <c r="E303" s="239"/>
      <c r="F303" s="239"/>
      <c r="G303" s="23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  <c r="AD303" s="219"/>
      <c r="AE303" s="219"/>
      <c r="AF303" s="219"/>
      <c r="AG303" s="219"/>
      <c r="AH303" s="219"/>
      <c r="AI303" s="219"/>
      <c r="AJ303" s="219"/>
      <c r="AK303" s="219"/>
      <c r="AL303" s="219"/>
      <c r="AM303" s="219"/>
    </row>
    <row r="304" spans="1:39" s="268" customFormat="1" ht="18">
      <c r="A304" s="239"/>
      <c r="B304" s="239"/>
      <c r="C304" s="239"/>
      <c r="D304" s="239"/>
      <c r="E304" s="239"/>
      <c r="F304" s="239"/>
      <c r="G304" s="23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  <c r="AD304" s="219"/>
      <c r="AE304" s="219"/>
      <c r="AF304" s="219"/>
      <c r="AG304" s="219"/>
      <c r="AH304" s="219"/>
      <c r="AI304" s="219"/>
      <c r="AJ304" s="219"/>
      <c r="AK304" s="219"/>
      <c r="AL304" s="219"/>
      <c r="AM304" s="219"/>
    </row>
    <row r="305" spans="1:39" s="268" customFormat="1" ht="18">
      <c r="A305" s="239"/>
      <c r="B305" s="239"/>
      <c r="C305" s="239"/>
      <c r="D305" s="239"/>
      <c r="E305" s="239"/>
      <c r="F305" s="239"/>
      <c r="G305" s="23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  <c r="AD305" s="219"/>
      <c r="AE305" s="219"/>
      <c r="AF305" s="219"/>
      <c r="AG305" s="219"/>
      <c r="AH305" s="219"/>
      <c r="AI305" s="219"/>
      <c r="AJ305" s="219"/>
      <c r="AK305" s="219"/>
      <c r="AL305" s="219"/>
      <c r="AM305" s="219"/>
    </row>
    <row r="306" spans="1:39" s="268" customFormat="1" ht="18">
      <c r="A306" s="239"/>
      <c r="B306" s="239"/>
      <c r="C306" s="239"/>
      <c r="D306" s="239"/>
      <c r="E306" s="239"/>
      <c r="F306" s="239"/>
      <c r="G306" s="23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  <c r="AD306" s="219"/>
      <c r="AE306" s="219"/>
      <c r="AF306" s="219"/>
      <c r="AG306" s="219"/>
      <c r="AH306" s="219"/>
      <c r="AI306" s="219"/>
      <c r="AJ306" s="219"/>
      <c r="AK306" s="219"/>
      <c r="AL306" s="219"/>
      <c r="AM306" s="219"/>
    </row>
    <row r="307" spans="1:39" s="268" customFormat="1" ht="18">
      <c r="A307" s="239"/>
      <c r="B307" s="239"/>
      <c r="C307" s="239"/>
      <c r="D307" s="239"/>
      <c r="E307" s="239"/>
      <c r="F307" s="239"/>
      <c r="G307" s="23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  <c r="AD307" s="219"/>
      <c r="AE307" s="219"/>
      <c r="AF307" s="219"/>
      <c r="AG307" s="219"/>
      <c r="AH307" s="219"/>
      <c r="AI307" s="219"/>
      <c r="AJ307" s="219"/>
      <c r="AK307" s="219"/>
      <c r="AL307" s="219"/>
      <c r="AM307" s="219"/>
    </row>
    <row r="308" spans="1:39" s="268" customFormat="1" ht="18">
      <c r="A308" s="239"/>
      <c r="B308" s="239"/>
      <c r="C308" s="239"/>
      <c r="D308" s="239"/>
      <c r="E308" s="239"/>
      <c r="F308" s="239"/>
      <c r="G308" s="23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  <c r="AD308" s="219"/>
      <c r="AE308" s="219"/>
      <c r="AF308" s="219"/>
      <c r="AG308" s="219"/>
      <c r="AH308" s="219"/>
      <c r="AI308" s="219"/>
      <c r="AJ308" s="219"/>
      <c r="AK308" s="219"/>
      <c r="AL308" s="219"/>
      <c r="AM308" s="219"/>
    </row>
    <row r="309" spans="1:39" s="268" customFormat="1" ht="18">
      <c r="A309" s="239"/>
      <c r="B309" s="239"/>
      <c r="C309" s="239"/>
      <c r="D309" s="239"/>
      <c r="E309" s="239"/>
      <c r="F309" s="239"/>
      <c r="G309" s="23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  <c r="AD309" s="219"/>
      <c r="AE309" s="219"/>
      <c r="AF309" s="219"/>
      <c r="AG309" s="219"/>
      <c r="AH309" s="219"/>
      <c r="AI309" s="219"/>
      <c r="AJ309" s="219"/>
      <c r="AK309" s="219"/>
      <c r="AL309" s="219"/>
      <c r="AM309" s="219"/>
    </row>
    <row r="310" spans="1:39" s="268" customFormat="1" ht="18">
      <c r="A310" s="239"/>
      <c r="B310" s="239"/>
      <c r="C310" s="239"/>
      <c r="D310" s="239"/>
      <c r="E310" s="239"/>
      <c r="F310" s="239"/>
      <c r="G310" s="23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  <c r="AD310" s="219"/>
      <c r="AE310" s="219"/>
      <c r="AF310" s="219"/>
      <c r="AG310" s="219"/>
      <c r="AH310" s="219"/>
      <c r="AI310" s="219"/>
      <c r="AJ310" s="219"/>
      <c r="AK310" s="219"/>
      <c r="AL310" s="219"/>
      <c r="AM310" s="219"/>
    </row>
    <row r="311" spans="1:39" s="268" customFormat="1" ht="18">
      <c r="A311" s="239"/>
      <c r="B311" s="239"/>
      <c r="C311" s="239"/>
      <c r="D311" s="239"/>
      <c r="E311" s="239"/>
      <c r="F311" s="239"/>
      <c r="G311" s="23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  <c r="AD311" s="219"/>
      <c r="AE311" s="219"/>
      <c r="AF311" s="219"/>
      <c r="AG311" s="219"/>
      <c r="AH311" s="219"/>
      <c r="AI311" s="219"/>
      <c r="AJ311" s="219"/>
      <c r="AK311" s="219"/>
      <c r="AL311" s="219"/>
      <c r="AM311" s="219"/>
    </row>
    <row r="312" spans="1:39" s="268" customFormat="1" ht="18">
      <c r="A312" s="239"/>
      <c r="B312" s="239"/>
      <c r="C312" s="239"/>
      <c r="D312" s="239"/>
      <c r="E312" s="239"/>
      <c r="F312" s="239"/>
      <c r="G312" s="23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  <c r="AD312" s="219"/>
      <c r="AE312" s="219"/>
      <c r="AF312" s="219"/>
      <c r="AG312" s="219"/>
      <c r="AH312" s="219"/>
      <c r="AI312" s="219"/>
      <c r="AJ312" s="219"/>
      <c r="AK312" s="219"/>
      <c r="AL312" s="219"/>
      <c r="AM312" s="219"/>
    </row>
    <row r="313" spans="1:39" s="268" customFormat="1" ht="18">
      <c r="A313" s="239"/>
      <c r="B313" s="239"/>
      <c r="C313" s="239"/>
      <c r="D313" s="239"/>
      <c r="E313" s="239"/>
      <c r="F313" s="239"/>
      <c r="G313" s="23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  <c r="AD313" s="219"/>
      <c r="AE313" s="219"/>
      <c r="AF313" s="219"/>
      <c r="AG313" s="219"/>
      <c r="AH313" s="219"/>
      <c r="AI313" s="219"/>
      <c r="AJ313" s="219"/>
      <c r="AK313" s="219"/>
      <c r="AL313" s="219"/>
      <c r="AM313" s="219"/>
    </row>
    <row r="314" spans="1:39" s="268" customFormat="1" ht="18">
      <c r="A314" s="239"/>
      <c r="B314" s="239"/>
      <c r="C314" s="239"/>
      <c r="D314" s="239"/>
      <c r="E314" s="239"/>
      <c r="F314" s="239"/>
      <c r="G314" s="23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  <c r="AD314" s="219"/>
      <c r="AE314" s="219"/>
      <c r="AF314" s="219"/>
      <c r="AG314" s="219"/>
      <c r="AH314" s="219"/>
      <c r="AI314" s="219"/>
      <c r="AJ314" s="219"/>
      <c r="AK314" s="219"/>
      <c r="AL314" s="219"/>
      <c r="AM314" s="219"/>
    </row>
    <row r="315" spans="1:39" s="268" customFormat="1" ht="18">
      <c r="A315" s="239"/>
      <c r="B315" s="239"/>
      <c r="C315" s="239"/>
      <c r="D315" s="239"/>
      <c r="E315" s="239"/>
      <c r="F315" s="239"/>
      <c r="G315" s="23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  <c r="AD315" s="219"/>
      <c r="AE315" s="219"/>
      <c r="AF315" s="219"/>
      <c r="AG315" s="219"/>
      <c r="AH315" s="219"/>
      <c r="AI315" s="219"/>
      <c r="AJ315" s="219"/>
      <c r="AK315" s="219"/>
      <c r="AL315" s="219"/>
      <c r="AM315" s="219"/>
    </row>
    <row r="316" spans="1:39" s="268" customFormat="1" ht="18">
      <c r="A316" s="239"/>
      <c r="B316" s="239"/>
      <c r="C316" s="239"/>
      <c r="D316" s="239"/>
      <c r="E316" s="239"/>
      <c r="F316" s="239"/>
      <c r="G316" s="23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  <c r="AD316" s="219"/>
      <c r="AE316" s="219"/>
      <c r="AF316" s="219"/>
      <c r="AG316" s="219"/>
      <c r="AH316" s="219"/>
      <c r="AI316" s="219"/>
      <c r="AJ316" s="219"/>
      <c r="AK316" s="219"/>
      <c r="AL316" s="219"/>
      <c r="AM316" s="219"/>
    </row>
    <row r="317" spans="1:39" s="268" customFormat="1" ht="18">
      <c r="A317" s="239"/>
      <c r="B317" s="239"/>
      <c r="C317" s="239"/>
      <c r="D317" s="239"/>
      <c r="E317" s="239"/>
      <c r="F317" s="239"/>
      <c r="G317" s="23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  <c r="AD317" s="219"/>
      <c r="AE317" s="219"/>
      <c r="AF317" s="219"/>
      <c r="AG317" s="219"/>
      <c r="AH317" s="219"/>
      <c r="AI317" s="219"/>
      <c r="AJ317" s="219"/>
      <c r="AK317" s="219"/>
      <c r="AL317" s="219"/>
      <c r="AM317" s="219"/>
    </row>
    <row r="318" spans="1:39" s="268" customFormat="1" ht="18">
      <c r="A318" s="239"/>
      <c r="B318" s="239"/>
      <c r="C318" s="239"/>
      <c r="D318" s="239"/>
      <c r="E318" s="239"/>
      <c r="F318" s="239"/>
      <c r="G318" s="23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  <c r="AD318" s="219"/>
      <c r="AE318" s="219"/>
      <c r="AF318" s="219"/>
      <c r="AG318" s="219"/>
      <c r="AH318" s="219"/>
      <c r="AI318" s="219"/>
      <c r="AJ318" s="219"/>
      <c r="AK318" s="219"/>
      <c r="AL318" s="219"/>
      <c r="AM318" s="219"/>
    </row>
    <row r="319" spans="1:39" s="268" customFormat="1" ht="18">
      <c r="A319" s="239"/>
      <c r="B319" s="239"/>
      <c r="C319" s="239"/>
      <c r="D319" s="239"/>
      <c r="E319" s="239"/>
      <c r="F319" s="239"/>
      <c r="G319" s="23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  <c r="AD319" s="219"/>
      <c r="AE319" s="219"/>
      <c r="AF319" s="219"/>
      <c r="AG319" s="219"/>
      <c r="AH319" s="219"/>
      <c r="AI319" s="219"/>
      <c r="AJ319" s="219"/>
      <c r="AK319" s="219"/>
      <c r="AL319" s="219"/>
      <c r="AM319" s="219"/>
    </row>
    <row r="320" spans="1:39" s="268" customFormat="1" ht="18">
      <c r="A320" s="239"/>
      <c r="B320" s="239"/>
      <c r="C320" s="239"/>
      <c r="D320" s="239"/>
      <c r="E320" s="239"/>
      <c r="F320" s="239"/>
      <c r="G320" s="23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  <c r="AD320" s="219"/>
      <c r="AE320" s="219"/>
      <c r="AF320" s="219"/>
      <c r="AG320" s="219"/>
      <c r="AH320" s="219"/>
      <c r="AI320" s="219"/>
      <c r="AJ320" s="219"/>
      <c r="AK320" s="219"/>
      <c r="AL320" s="219"/>
      <c r="AM320" s="219"/>
    </row>
    <row r="321" spans="1:39" s="268" customFormat="1" ht="18">
      <c r="A321" s="239"/>
      <c r="B321" s="239"/>
      <c r="C321" s="239"/>
      <c r="D321" s="239"/>
      <c r="E321" s="239"/>
      <c r="F321" s="239"/>
      <c r="G321" s="23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  <c r="AH321" s="219"/>
      <c r="AI321" s="219"/>
      <c r="AJ321" s="219"/>
      <c r="AK321" s="219"/>
      <c r="AL321" s="219"/>
      <c r="AM321" s="219"/>
    </row>
    <row r="322" spans="1:39" s="268" customFormat="1" ht="18">
      <c r="A322" s="239"/>
      <c r="B322" s="239"/>
      <c r="C322" s="239"/>
      <c r="D322" s="239"/>
      <c r="E322" s="239"/>
      <c r="F322" s="239"/>
      <c r="G322" s="239"/>
      <c r="H322" s="219"/>
      <c r="I322" s="219"/>
      <c r="J322" s="219"/>
      <c r="K322" s="219"/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  <c r="AD322" s="219"/>
      <c r="AE322" s="219"/>
      <c r="AF322" s="219"/>
      <c r="AG322" s="219"/>
      <c r="AH322" s="219"/>
      <c r="AI322" s="219"/>
      <c r="AJ322" s="219"/>
      <c r="AK322" s="219"/>
      <c r="AL322" s="219"/>
      <c r="AM322" s="219"/>
    </row>
    <row r="323" spans="1:39" s="268" customFormat="1" ht="18">
      <c r="A323" s="239"/>
      <c r="B323" s="239"/>
      <c r="C323" s="239"/>
      <c r="D323" s="239"/>
      <c r="E323" s="239"/>
      <c r="F323" s="239"/>
      <c r="G323" s="23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  <c r="AD323" s="219"/>
      <c r="AE323" s="219"/>
      <c r="AF323" s="219"/>
      <c r="AG323" s="219"/>
      <c r="AH323" s="219"/>
      <c r="AI323" s="219"/>
      <c r="AJ323" s="219"/>
      <c r="AK323" s="219"/>
      <c r="AL323" s="219"/>
      <c r="AM323" s="219"/>
    </row>
    <row r="324" spans="1:39" s="268" customFormat="1" ht="18">
      <c r="A324" s="239"/>
      <c r="B324" s="239"/>
      <c r="C324" s="239"/>
      <c r="D324" s="239"/>
      <c r="E324" s="239"/>
      <c r="F324" s="239"/>
      <c r="G324" s="239"/>
      <c r="H324" s="219"/>
      <c r="I324" s="219"/>
      <c r="J324" s="219"/>
      <c r="K324" s="219"/>
      <c r="L324" s="219"/>
      <c r="M324" s="219"/>
      <c r="N324" s="219"/>
      <c r="O324" s="219"/>
      <c r="P324" s="219"/>
      <c r="Q324" s="219"/>
      <c r="R324" s="219"/>
      <c r="S324" s="21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19"/>
      <c r="AG324" s="219"/>
      <c r="AH324" s="219"/>
      <c r="AI324" s="219"/>
      <c r="AJ324" s="219"/>
      <c r="AK324" s="219"/>
      <c r="AL324" s="219"/>
      <c r="AM324" s="219"/>
    </row>
    <row r="325" spans="1:39" s="268" customFormat="1" ht="18">
      <c r="A325" s="239"/>
      <c r="B325" s="239"/>
      <c r="C325" s="239"/>
      <c r="D325" s="239"/>
      <c r="E325" s="239"/>
      <c r="F325" s="239"/>
      <c r="G325" s="23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H325" s="219"/>
      <c r="AI325" s="219"/>
      <c r="AJ325" s="219"/>
      <c r="AK325" s="219"/>
      <c r="AL325" s="219"/>
      <c r="AM325" s="219"/>
    </row>
    <row r="326" spans="1:39" s="268" customFormat="1" ht="18">
      <c r="A326" s="239"/>
      <c r="B326" s="239"/>
      <c r="C326" s="239"/>
      <c r="D326" s="239"/>
      <c r="E326" s="239"/>
      <c r="F326" s="239"/>
      <c r="G326" s="23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  <c r="AH326" s="219"/>
      <c r="AI326" s="219"/>
      <c r="AJ326" s="219"/>
      <c r="AK326" s="219"/>
      <c r="AL326" s="219"/>
      <c r="AM326" s="219"/>
    </row>
    <row r="327" spans="1:39" s="268" customFormat="1" ht="18">
      <c r="A327" s="239"/>
      <c r="B327" s="239"/>
      <c r="C327" s="239"/>
      <c r="D327" s="239"/>
      <c r="E327" s="239"/>
      <c r="F327" s="239"/>
      <c r="G327" s="23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  <c r="AH327" s="219"/>
      <c r="AI327" s="219"/>
      <c r="AJ327" s="219"/>
      <c r="AK327" s="219"/>
      <c r="AL327" s="219"/>
      <c r="AM327" s="219"/>
    </row>
    <row r="328" spans="1:39" s="268" customFormat="1" ht="18">
      <c r="A328" s="239"/>
      <c r="B328" s="239"/>
      <c r="C328" s="239"/>
      <c r="D328" s="239"/>
      <c r="E328" s="239"/>
      <c r="F328" s="239"/>
      <c r="G328" s="23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  <c r="AH328" s="219"/>
      <c r="AI328" s="219"/>
      <c r="AJ328" s="219"/>
      <c r="AK328" s="219"/>
      <c r="AL328" s="219"/>
      <c r="AM328" s="219"/>
    </row>
    <row r="329" spans="1:39" s="268" customFormat="1" ht="18">
      <c r="A329" s="239"/>
      <c r="B329" s="239"/>
      <c r="C329" s="239"/>
      <c r="D329" s="239"/>
      <c r="E329" s="239"/>
      <c r="F329" s="239"/>
      <c r="G329" s="23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H329" s="219"/>
      <c r="AI329" s="219"/>
      <c r="AJ329" s="219"/>
      <c r="AK329" s="219"/>
      <c r="AL329" s="219"/>
      <c r="AM329" s="219"/>
    </row>
    <row r="330" spans="1:39" s="268" customFormat="1" ht="18">
      <c r="A330" s="239"/>
      <c r="B330" s="239"/>
      <c r="C330" s="239"/>
      <c r="D330" s="239"/>
      <c r="E330" s="239"/>
      <c r="F330" s="239"/>
      <c r="G330" s="23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  <c r="AD330" s="219"/>
      <c r="AE330" s="219"/>
      <c r="AF330" s="219"/>
      <c r="AG330" s="219"/>
      <c r="AH330" s="219"/>
      <c r="AI330" s="219"/>
      <c r="AJ330" s="219"/>
      <c r="AK330" s="219"/>
      <c r="AL330" s="219"/>
      <c r="AM330" s="219"/>
    </row>
    <row r="331" spans="1:39" s="268" customFormat="1" ht="18">
      <c r="A331" s="239"/>
      <c r="B331" s="239"/>
      <c r="C331" s="239"/>
      <c r="D331" s="239"/>
      <c r="E331" s="239"/>
      <c r="F331" s="239"/>
      <c r="G331" s="23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  <c r="AD331" s="219"/>
      <c r="AE331" s="219"/>
      <c r="AF331" s="219"/>
      <c r="AG331" s="219"/>
      <c r="AH331" s="219"/>
      <c r="AI331" s="219"/>
      <c r="AJ331" s="219"/>
      <c r="AK331" s="219"/>
      <c r="AL331" s="219"/>
      <c r="AM331" s="219"/>
    </row>
    <row r="332" spans="1:39" s="268" customFormat="1" ht="18">
      <c r="A332" s="239"/>
      <c r="B332" s="239"/>
      <c r="C332" s="239"/>
      <c r="D332" s="239"/>
      <c r="E332" s="239"/>
      <c r="F332" s="239"/>
      <c r="G332" s="23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  <c r="AD332" s="219"/>
      <c r="AE332" s="219"/>
      <c r="AF332" s="219"/>
      <c r="AG332" s="219"/>
      <c r="AH332" s="219"/>
      <c r="AI332" s="219"/>
      <c r="AJ332" s="219"/>
      <c r="AK332" s="219"/>
      <c r="AL332" s="219"/>
      <c r="AM332" s="219"/>
    </row>
    <row r="333" spans="1:39" s="268" customFormat="1" ht="18">
      <c r="A333" s="239"/>
      <c r="B333" s="239"/>
      <c r="C333" s="239"/>
      <c r="D333" s="239"/>
      <c r="E333" s="239"/>
      <c r="F333" s="239"/>
      <c r="G333" s="239"/>
      <c r="H333" s="219"/>
      <c r="I333" s="219"/>
      <c r="J333" s="219"/>
      <c r="K333" s="219"/>
      <c r="L333" s="219"/>
      <c r="M333" s="219"/>
      <c r="N333" s="219"/>
      <c r="O333" s="219"/>
      <c r="P333" s="219"/>
      <c r="Q333" s="219"/>
      <c r="R333" s="219"/>
      <c r="S333" s="21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  <c r="AD333" s="219"/>
      <c r="AE333" s="219"/>
      <c r="AF333" s="219"/>
      <c r="AG333" s="219"/>
      <c r="AH333" s="219"/>
      <c r="AI333" s="219"/>
      <c r="AJ333" s="219"/>
      <c r="AK333" s="219"/>
      <c r="AL333" s="219"/>
      <c r="AM333" s="219"/>
    </row>
    <row r="334" spans="1:39" s="268" customFormat="1" ht="18">
      <c r="A334" s="239"/>
      <c r="B334" s="239"/>
      <c r="C334" s="239"/>
      <c r="D334" s="239"/>
      <c r="E334" s="239"/>
      <c r="F334" s="239"/>
      <c r="G334" s="239"/>
      <c r="H334" s="219"/>
      <c r="I334" s="219"/>
      <c r="J334" s="219"/>
      <c r="K334" s="219"/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  <c r="AD334" s="219"/>
      <c r="AE334" s="219"/>
      <c r="AF334" s="219"/>
      <c r="AG334" s="219"/>
      <c r="AH334" s="219"/>
      <c r="AI334" s="219"/>
      <c r="AJ334" s="219"/>
      <c r="AK334" s="219"/>
      <c r="AL334" s="219"/>
      <c r="AM334" s="219"/>
    </row>
    <row r="335" spans="1:39" s="268" customFormat="1" ht="18">
      <c r="A335" s="239"/>
      <c r="B335" s="239"/>
      <c r="C335" s="239"/>
      <c r="D335" s="239"/>
      <c r="E335" s="239"/>
      <c r="F335" s="239"/>
      <c r="G335" s="239"/>
      <c r="H335" s="219"/>
      <c r="I335" s="219"/>
      <c r="J335" s="219"/>
      <c r="K335" s="219"/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  <c r="AD335" s="219"/>
      <c r="AE335" s="219"/>
      <c r="AF335" s="219"/>
      <c r="AG335" s="219"/>
      <c r="AH335" s="219"/>
      <c r="AI335" s="219"/>
      <c r="AJ335" s="219"/>
      <c r="AK335" s="219"/>
      <c r="AL335" s="219"/>
      <c r="AM335" s="219"/>
    </row>
    <row r="336" spans="1:39" s="268" customFormat="1" ht="18">
      <c r="A336" s="239"/>
      <c r="B336" s="239"/>
      <c r="C336" s="239"/>
      <c r="D336" s="239"/>
      <c r="E336" s="239"/>
      <c r="F336" s="239"/>
      <c r="G336" s="23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  <c r="AD336" s="219"/>
      <c r="AE336" s="219"/>
      <c r="AF336" s="219"/>
      <c r="AG336" s="219"/>
      <c r="AH336" s="219"/>
      <c r="AI336" s="219"/>
      <c r="AJ336" s="219"/>
      <c r="AK336" s="219"/>
      <c r="AL336" s="219"/>
      <c r="AM336" s="219"/>
    </row>
    <row r="337" spans="1:39" s="268" customFormat="1" ht="18">
      <c r="A337" s="239"/>
      <c r="B337" s="239"/>
      <c r="C337" s="239"/>
      <c r="D337" s="239"/>
      <c r="E337" s="239"/>
      <c r="F337" s="239"/>
      <c r="G337" s="239"/>
      <c r="H337" s="219"/>
      <c r="I337" s="219"/>
      <c r="J337" s="219"/>
      <c r="K337" s="219"/>
      <c r="L337" s="219"/>
      <c r="M337" s="219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H337" s="219"/>
      <c r="AI337" s="219"/>
      <c r="AJ337" s="219"/>
      <c r="AK337" s="219"/>
      <c r="AL337" s="219"/>
      <c r="AM337" s="219"/>
    </row>
    <row r="338" spans="1:39" s="268" customFormat="1" ht="18">
      <c r="A338" s="239"/>
      <c r="B338" s="239"/>
      <c r="C338" s="239"/>
      <c r="D338" s="239"/>
      <c r="E338" s="239"/>
      <c r="F338" s="239"/>
      <c r="G338" s="23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  <c r="AD338" s="219"/>
      <c r="AE338" s="219"/>
      <c r="AF338" s="219"/>
      <c r="AG338" s="219"/>
      <c r="AH338" s="219"/>
      <c r="AI338" s="219"/>
      <c r="AJ338" s="219"/>
      <c r="AK338" s="219"/>
      <c r="AL338" s="219"/>
      <c r="AM338" s="219"/>
    </row>
    <row r="339" spans="1:39" s="268" customFormat="1" ht="18">
      <c r="A339" s="239"/>
      <c r="B339" s="239"/>
      <c r="C339" s="239"/>
      <c r="D339" s="239"/>
      <c r="E339" s="239"/>
      <c r="F339" s="239"/>
      <c r="G339" s="239"/>
      <c r="H339" s="219"/>
      <c r="I339" s="219"/>
      <c r="J339" s="219"/>
      <c r="K339" s="219"/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  <c r="AD339" s="219"/>
      <c r="AE339" s="219"/>
      <c r="AF339" s="219"/>
      <c r="AG339" s="219"/>
      <c r="AH339" s="219"/>
      <c r="AI339" s="219"/>
      <c r="AJ339" s="219"/>
      <c r="AK339" s="219"/>
      <c r="AL339" s="219"/>
      <c r="AM339" s="219"/>
    </row>
    <row r="340" spans="1:39" s="268" customFormat="1" ht="18">
      <c r="A340" s="239"/>
      <c r="B340" s="239"/>
      <c r="C340" s="239"/>
      <c r="D340" s="239"/>
      <c r="E340" s="239"/>
      <c r="F340" s="239"/>
      <c r="G340" s="23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  <c r="AD340" s="219"/>
      <c r="AE340" s="219"/>
      <c r="AF340" s="219"/>
      <c r="AG340" s="219"/>
      <c r="AH340" s="219"/>
      <c r="AI340" s="219"/>
      <c r="AJ340" s="219"/>
      <c r="AK340" s="219"/>
      <c r="AL340" s="219"/>
      <c r="AM340" s="219"/>
    </row>
    <row r="341" spans="1:39" s="268" customFormat="1" ht="18">
      <c r="A341" s="239"/>
      <c r="B341" s="239"/>
      <c r="C341" s="239"/>
      <c r="D341" s="239"/>
      <c r="E341" s="239"/>
      <c r="F341" s="239"/>
      <c r="G341" s="239"/>
      <c r="H341" s="219"/>
      <c r="I341" s="219"/>
      <c r="J341" s="219"/>
      <c r="K341" s="219"/>
      <c r="L341" s="219"/>
      <c r="M341" s="219"/>
      <c r="N341" s="219"/>
      <c r="O341" s="219"/>
      <c r="P341" s="219"/>
      <c r="Q341" s="219"/>
      <c r="R341" s="219"/>
      <c r="S341" s="21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  <c r="AD341" s="219"/>
      <c r="AE341" s="219"/>
      <c r="AF341" s="219"/>
      <c r="AG341" s="219"/>
      <c r="AH341" s="219"/>
      <c r="AI341" s="219"/>
      <c r="AJ341" s="219"/>
      <c r="AK341" s="219"/>
      <c r="AL341" s="219"/>
      <c r="AM341" s="219"/>
    </row>
    <row r="342" spans="1:39" s="268" customFormat="1" ht="18">
      <c r="A342" s="239"/>
      <c r="B342" s="239"/>
      <c r="C342" s="239"/>
      <c r="D342" s="239"/>
      <c r="E342" s="239"/>
      <c r="F342" s="239"/>
      <c r="G342" s="239"/>
      <c r="H342" s="219"/>
      <c r="I342" s="219"/>
      <c r="J342" s="219"/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  <c r="AD342" s="219"/>
      <c r="AE342" s="219"/>
      <c r="AF342" s="219"/>
      <c r="AG342" s="219"/>
      <c r="AH342" s="219"/>
      <c r="AI342" s="219"/>
      <c r="AJ342" s="219"/>
      <c r="AK342" s="219"/>
      <c r="AL342" s="219"/>
      <c r="AM342" s="219"/>
    </row>
    <row r="343" spans="1:39" s="268" customFormat="1" ht="18">
      <c r="A343" s="239"/>
      <c r="B343" s="239"/>
      <c r="C343" s="239"/>
      <c r="D343" s="239"/>
      <c r="E343" s="239"/>
      <c r="F343" s="239"/>
      <c r="G343" s="23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  <c r="AD343" s="219"/>
      <c r="AE343" s="219"/>
      <c r="AF343" s="219"/>
      <c r="AG343" s="219"/>
      <c r="AH343" s="219"/>
      <c r="AI343" s="219"/>
      <c r="AJ343" s="219"/>
      <c r="AK343" s="219"/>
      <c r="AL343" s="219"/>
      <c r="AM343" s="219"/>
    </row>
    <row r="344" spans="1:39" s="268" customFormat="1" ht="18">
      <c r="A344" s="239"/>
      <c r="B344" s="239"/>
      <c r="C344" s="239"/>
      <c r="D344" s="239"/>
      <c r="E344" s="239"/>
      <c r="F344" s="239"/>
      <c r="G344" s="239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  <c r="AD344" s="219"/>
      <c r="AE344" s="219"/>
      <c r="AF344" s="219"/>
      <c r="AG344" s="219"/>
      <c r="AH344" s="219"/>
      <c r="AI344" s="219"/>
      <c r="AJ344" s="219"/>
      <c r="AK344" s="219"/>
      <c r="AL344" s="219"/>
      <c r="AM344" s="219"/>
    </row>
    <row r="345" spans="1:39" s="268" customFormat="1" ht="18">
      <c r="A345" s="239"/>
      <c r="B345" s="239"/>
      <c r="C345" s="239"/>
      <c r="D345" s="239"/>
      <c r="E345" s="239"/>
      <c r="F345" s="239"/>
      <c r="G345" s="23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  <c r="AD345" s="219"/>
      <c r="AE345" s="219"/>
      <c r="AF345" s="219"/>
      <c r="AG345" s="219"/>
      <c r="AH345" s="219"/>
      <c r="AI345" s="219"/>
      <c r="AJ345" s="219"/>
      <c r="AK345" s="219"/>
      <c r="AL345" s="219"/>
      <c r="AM345" s="219"/>
    </row>
    <row r="346" spans="1:39" s="268" customFormat="1" ht="18">
      <c r="A346" s="239"/>
      <c r="B346" s="239"/>
      <c r="C346" s="239"/>
      <c r="D346" s="239"/>
      <c r="E346" s="239"/>
      <c r="F346" s="239"/>
      <c r="G346" s="23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</row>
    <row r="347" spans="1:39" s="268" customFormat="1" ht="18">
      <c r="A347" s="239"/>
      <c r="B347" s="239"/>
      <c r="C347" s="239"/>
      <c r="D347" s="239"/>
      <c r="E347" s="239"/>
      <c r="F347" s="239"/>
      <c r="G347" s="239"/>
      <c r="H347" s="219"/>
      <c r="I347" s="219"/>
      <c r="J347" s="219"/>
      <c r="K347" s="219"/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  <c r="AD347" s="219"/>
      <c r="AE347" s="219"/>
      <c r="AF347" s="219"/>
      <c r="AG347" s="219"/>
      <c r="AH347" s="219"/>
      <c r="AI347" s="219"/>
      <c r="AJ347" s="219"/>
      <c r="AK347" s="219"/>
      <c r="AL347" s="219"/>
      <c r="AM347" s="219"/>
    </row>
    <row r="348" spans="1:39" s="268" customFormat="1" ht="18">
      <c r="A348" s="239"/>
      <c r="B348" s="239"/>
      <c r="C348" s="239"/>
      <c r="D348" s="239"/>
      <c r="E348" s="239"/>
      <c r="F348" s="239"/>
      <c r="G348" s="23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  <c r="AD348" s="219"/>
      <c r="AE348" s="219"/>
      <c r="AF348" s="219"/>
      <c r="AG348" s="219"/>
      <c r="AH348" s="219"/>
      <c r="AI348" s="219"/>
      <c r="AJ348" s="219"/>
      <c r="AK348" s="219"/>
      <c r="AL348" s="219"/>
      <c r="AM348" s="219"/>
    </row>
    <row r="349" spans="1:39" s="268" customFormat="1" ht="18">
      <c r="A349" s="239"/>
      <c r="B349" s="239"/>
      <c r="C349" s="239"/>
      <c r="D349" s="239"/>
      <c r="E349" s="239"/>
      <c r="F349" s="239"/>
      <c r="G349" s="23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  <c r="AD349" s="219"/>
      <c r="AE349" s="219"/>
      <c r="AF349" s="219"/>
      <c r="AG349" s="219"/>
      <c r="AH349" s="219"/>
      <c r="AI349" s="219"/>
      <c r="AJ349" s="219"/>
      <c r="AK349" s="219"/>
      <c r="AL349" s="219"/>
      <c r="AM349" s="219"/>
    </row>
    <row r="350" spans="1:39" s="268" customFormat="1" ht="18">
      <c r="A350" s="239"/>
      <c r="B350" s="239"/>
      <c r="C350" s="239"/>
      <c r="D350" s="239"/>
      <c r="E350" s="239"/>
      <c r="F350" s="239"/>
      <c r="G350" s="239"/>
      <c r="H350" s="219"/>
      <c r="I350" s="219"/>
      <c r="J350" s="219"/>
      <c r="K350" s="219"/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219"/>
      <c r="Y350" s="219"/>
      <c r="Z350" s="219"/>
      <c r="AA350" s="219"/>
      <c r="AB350" s="219"/>
      <c r="AC350" s="219"/>
      <c r="AD350" s="219"/>
      <c r="AE350" s="219"/>
      <c r="AF350" s="219"/>
      <c r="AG350" s="219"/>
      <c r="AH350" s="219"/>
      <c r="AI350" s="219"/>
      <c r="AJ350" s="219"/>
      <c r="AK350" s="219"/>
      <c r="AL350" s="219"/>
      <c r="AM350" s="219"/>
    </row>
    <row r="351" spans="1:39" s="268" customFormat="1" ht="18">
      <c r="A351" s="239"/>
      <c r="B351" s="239"/>
      <c r="C351" s="239"/>
      <c r="D351" s="239"/>
      <c r="E351" s="239"/>
      <c r="F351" s="239"/>
      <c r="G351" s="239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9"/>
      <c r="Z351" s="219"/>
      <c r="AA351" s="219"/>
      <c r="AB351" s="219"/>
      <c r="AC351" s="219"/>
      <c r="AD351" s="219"/>
      <c r="AE351" s="219"/>
      <c r="AF351" s="219"/>
      <c r="AG351" s="219"/>
      <c r="AH351" s="219"/>
      <c r="AI351" s="219"/>
      <c r="AJ351" s="219"/>
      <c r="AK351" s="219"/>
      <c r="AL351" s="219"/>
      <c r="AM351" s="219"/>
    </row>
    <row r="352" spans="1:39" s="268" customFormat="1" ht="18">
      <c r="A352" s="239"/>
      <c r="B352" s="239"/>
      <c r="C352" s="239"/>
      <c r="D352" s="239"/>
      <c r="E352" s="239"/>
      <c r="F352" s="239"/>
      <c r="G352" s="23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  <c r="AD352" s="219"/>
      <c r="AE352" s="219"/>
      <c r="AF352" s="219"/>
      <c r="AG352" s="219"/>
      <c r="AH352" s="219"/>
      <c r="AI352" s="219"/>
      <c r="AJ352" s="219"/>
      <c r="AK352" s="219"/>
      <c r="AL352" s="219"/>
      <c r="AM352" s="219"/>
    </row>
    <row r="353" spans="1:39" s="268" customFormat="1" ht="18">
      <c r="A353" s="239"/>
      <c r="B353" s="239"/>
      <c r="C353" s="239"/>
      <c r="D353" s="239"/>
      <c r="E353" s="239"/>
      <c r="F353" s="239"/>
      <c r="G353" s="23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/>
      <c r="AE353" s="219"/>
      <c r="AF353" s="219"/>
      <c r="AG353" s="219"/>
      <c r="AH353" s="219"/>
      <c r="AI353" s="219"/>
      <c r="AJ353" s="219"/>
      <c r="AK353" s="219"/>
      <c r="AL353" s="219"/>
      <c r="AM353" s="219"/>
    </row>
    <row r="354" spans="1:39" s="268" customFormat="1" ht="18">
      <c r="A354" s="239"/>
      <c r="B354" s="239"/>
      <c r="C354" s="239"/>
      <c r="D354" s="239"/>
      <c r="E354" s="239"/>
      <c r="F354" s="239"/>
      <c r="G354" s="239"/>
      <c r="H354" s="219"/>
      <c r="I354" s="219"/>
      <c r="J354" s="219"/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  <c r="AD354" s="219"/>
      <c r="AE354" s="219"/>
      <c r="AF354" s="219"/>
      <c r="AG354" s="219"/>
      <c r="AH354" s="219"/>
      <c r="AI354" s="219"/>
      <c r="AJ354" s="219"/>
      <c r="AK354" s="219"/>
      <c r="AL354" s="219"/>
      <c r="AM354" s="219"/>
    </row>
    <row r="355" spans="1:39" s="268" customFormat="1" ht="18">
      <c r="A355" s="239"/>
      <c r="B355" s="239"/>
      <c r="C355" s="239"/>
      <c r="D355" s="239"/>
      <c r="E355" s="239"/>
      <c r="F355" s="239"/>
      <c r="G355" s="239"/>
      <c r="H355" s="219"/>
      <c r="I355" s="219"/>
      <c r="J355" s="219"/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  <c r="AD355" s="219"/>
      <c r="AE355" s="219"/>
      <c r="AF355" s="219"/>
      <c r="AG355" s="219"/>
      <c r="AH355" s="219"/>
      <c r="AI355" s="219"/>
      <c r="AJ355" s="219"/>
      <c r="AK355" s="219"/>
      <c r="AL355" s="219"/>
      <c r="AM355" s="219"/>
    </row>
    <row r="356" spans="1:39" s="268" customFormat="1" ht="18">
      <c r="A356" s="239"/>
      <c r="B356" s="239"/>
      <c r="C356" s="239"/>
      <c r="D356" s="239"/>
      <c r="E356" s="239"/>
      <c r="F356" s="239"/>
      <c r="G356" s="23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19"/>
      <c r="AF356" s="219"/>
      <c r="AG356" s="219"/>
      <c r="AH356" s="219"/>
      <c r="AI356" s="219"/>
      <c r="AJ356" s="219"/>
      <c r="AK356" s="219"/>
      <c r="AL356" s="219"/>
      <c r="AM356" s="219"/>
    </row>
    <row r="357" spans="1:39" s="268" customFormat="1" ht="18">
      <c r="A357" s="239"/>
      <c r="B357" s="239"/>
      <c r="C357" s="239"/>
      <c r="D357" s="239"/>
      <c r="E357" s="239"/>
      <c r="F357" s="239"/>
      <c r="G357" s="23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  <c r="AD357" s="219"/>
      <c r="AE357" s="219"/>
      <c r="AF357" s="219"/>
      <c r="AG357" s="219"/>
      <c r="AH357" s="219"/>
      <c r="AI357" s="219"/>
      <c r="AJ357" s="219"/>
      <c r="AK357" s="219"/>
      <c r="AL357" s="219"/>
      <c r="AM357" s="219"/>
    </row>
    <row r="358" spans="1:39" s="268" customFormat="1" ht="18">
      <c r="A358" s="239"/>
      <c r="B358" s="239"/>
      <c r="C358" s="239"/>
      <c r="D358" s="239"/>
      <c r="E358" s="239"/>
      <c r="F358" s="239"/>
      <c r="G358" s="23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  <c r="AD358" s="219"/>
      <c r="AE358" s="219"/>
      <c r="AF358" s="219"/>
      <c r="AG358" s="219"/>
      <c r="AH358" s="219"/>
      <c r="AI358" s="219"/>
      <c r="AJ358" s="219"/>
      <c r="AK358" s="219"/>
      <c r="AL358" s="219"/>
      <c r="AM358" s="219"/>
    </row>
    <row r="359" spans="1:39" s="268" customFormat="1" ht="18">
      <c r="A359" s="239"/>
      <c r="B359" s="239"/>
      <c r="C359" s="239"/>
      <c r="D359" s="239"/>
      <c r="E359" s="239"/>
      <c r="F359" s="239"/>
      <c r="G359" s="239"/>
      <c r="H359" s="219"/>
      <c r="I359" s="219"/>
      <c r="J359" s="219"/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  <c r="AD359" s="219"/>
      <c r="AE359" s="219"/>
      <c r="AF359" s="219"/>
      <c r="AG359" s="219"/>
      <c r="AH359" s="219"/>
      <c r="AI359" s="219"/>
      <c r="AJ359" s="219"/>
      <c r="AK359" s="219"/>
      <c r="AL359" s="219"/>
      <c r="AM359" s="219"/>
    </row>
    <row r="360" spans="1:39" s="268" customFormat="1" ht="18">
      <c r="A360" s="239"/>
      <c r="B360" s="239"/>
      <c r="C360" s="239"/>
      <c r="D360" s="239"/>
      <c r="E360" s="239"/>
      <c r="F360" s="239"/>
      <c r="G360" s="23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  <c r="AD360" s="219"/>
      <c r="AE360" s="219"/>
      <c r="AF360" s="219"/>
      <c r="AG360" s="219"/>
      <c r="AH360" s="219"/>
      <c r="AI360" s="219"/>
      <c r="AJ360" s="219"/>
      <c r="AK360" s="219"/>
      <c r="AL360" s="219"/>
      <c r="AM360" s="219"/>
    </row>
    <row r="361" spans="1:39" s="268" customFormat="1" ht="18">
      <c r="A361" s="239"/>
      <c r="B361" s="239"/>
      <c r="C361" s="239"/>
      <c r="D361" s="239"/>
      <c r="E361" s="239"/>
      <c r="F361" s="239"/>
      <c r="G361" s="23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</row>
    <row r="362" spans="1:39" s="268" customFormat="1" ht="18">
      <c r="A362" s="239"/>
      <c r="B362" s="239"/>
      <c r="C362" s="239"/>
      <c r="D362" s="239"/>
      <c r="E362" s="239"/>
      <c r="F362" s="239"/>
      <c r="G362" s="23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</row>
    <row r="363" spans="1:39" s="268" customFormat="1" ht="18">
      <c r="A363" s="239"/>
      <c r="B363" s="239"/>
      <c r="C363" s="239"/>
      <c r="D363" s="239"/>
      <c r="E363" s="239"/>
      <c r="F363" s="239"/>
      <c r="G363" s="239"/>
      <c r="H363" s="219"/>
      <c r="I363" s="219"/>
      <c r="J363" s="219"/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  <c r="AD363" s="219"/>
      <c r="AE363" s="219"/>
      <c r="AF363" s="219"/>
      <c r="AG363" s="219"/>
      <c r="AH363" s="219"/>
      <c r="AI363" s="219"/>
      <c r="AJ363" s="219"/>
      <c r="AK363" s="219"/>
      <c r="AL363" s="219"/>
      <c r="AM363" s="219"/>
    </row>
    <row r="364" spans="1:39" s="268" customFormat="1" ht="18">
      <c r="A364" s="239"/>
      <c r="B364" s="239"/>
      <c r="C364" s="239"/>
      <c r="D364" s="239"/>
      <c r="E364" s="239"/>
      <c r="F364" s="239"/>
      <c r="G364" s="239"/>
      <c r="H364" s="219"/>
      <c r="I364" s="219"/>
      <c r="J364" s="219"/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  <c r="AD364" s="219"/>
      <c r="AE364" s="219"/>
      <c r="AF364" s="219"/>
      <c r="AG364" s="219"/>
      <c r="AH364" s="219"/>
      <c r="AI364" s="219"/>
      <c r="AJ364" s="219"/>
      <c r="AK364" s="219"/>
      <c r="AL364" s="219"/>
      <c r="AM364" s="219"/>
    </row>
    <row r="365" spans="1:39" s="268" customFormat="1" ht="18">
      <c r="A365" s="239"/>
      <c r="B365" s="239"/>
      <c r="C365" s="239"/>
      <c r="D365" s="239"/>
      <c r="E365" s="239"/>
      <c r="F365" s="239"/>
      <c r="G365" s="239"/>
      <c r="H365" s="219"/>
      <c r="I365" s="219"/>
      <c r="J365" s="219"/>
      <c r="K365" s="219"/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19"/>
      <c r="W365" s="219"/>
      <c r="X365" s="219"/>
      <c r="Y365" s="219"/>
      <c r="Z365" s="219"/>
      <c r="AA365" s="219"/>
      <c r="AB365" s="219"/>
      <c r="AC365" s="219"/>
      <c r="AD365" s="219"/>
      <c r="AE365" s="219"/>
      <c r="AF365" s="219"/>
      <c r="AG365" s="219"/>
      <c r="AH365" s="219"/>
      <c r="AI365" s="219"/>
      <c r="AJ365" s="219"/>
      <c r="AK365" s="219"/>
      <c r="AL365" s="219"/>
      <c r="AM365" s="219"/>
    </row>
    <row r="366" spans="1:39" s="268" customFormat="1" ht="18">
      <c r="A366" s="239"/>
      <c r="B366" s="239"/>
      <c r="C366" s="239"/>
      <c r="D366" s="239"/>
      <c r="E366" s="239"/>
      <c r="F366" s="239"/>
      <c r="G366" s="239"/>
      <c r="H366" s="219"/>
      <c r="I366" s="219"/>
      <c r="J366" s="219"/>
      <c r="K366" s="219"/>
      <c r="L366" s="219"/>
      <c r="M366" s="219"/>
      <c r="N366" s="219"/>
      <c r="O366" s="219"/>
      <c r="P366" s="219"/>
      <c r="Q366" s="219"/>
      <c r="R366" s="219"/>
      <c r="S366" s="21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  <c r="AD366" s="219"/>
      <c r="AE366" s="219"/>
      <c r="AF366" s="219"/>
      <c r="AG366" s="219"/>
      <c r="AH366" s="219"/>
      <c r="AI366" s="219"/>
      <c r="AJ366" s="219"/>
      <c r="AK366" s="219"/>
      <c r="AL366" s="219"/>
      <c r="AM366" s="219"/>
    </row>
    <row r="367" spans="1:39" s="268" customFormat="1" ht="18">
      <c r="A367" s="239"/>
      <c r="B367" s="239"/>
      <c r="C367" s="239"/>
      <c r="D367" s="239"/>
      <c r="E367" s="239"/>
      <c r="F367" s="239"/>
      <c r="G367" s="239"/>
      <c r="H367" s="219"/>
      <c r="I367" s="219"/>
      <c r="J367" s="219"/>
      <c r="K367" s="219"/>
      <c r="L367" s="219"/>
      <c r="M367" s="219"/>
      <c r="N367" s="219"/>
      <c r="O367" s="219"/>
      <c r="P367" s="219"/>
      <c r="Q367" s="219"/>
      <c r="R367" s="219"/>
      <c r="S367" s="21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  <c r="AD367" s="219"/>
      <c r="AE367" s="219"/>
      <c r="AF367" s="219"/>
      <c r="AG367" s="219"/>
      <c r="AH367" s="219"/>
      <c r="AI367" s="219"/>
      <c r="AJ367" s="219"/>
      <c r="AK367" s="219"/>
      <c r="AL367" s="219"/>
      <c r="AM367" s="219"/>
    </row>
    <row r="368" spans="1:39" s="268" customFormat="1" ht="18">
      <c r="A368" s="239"/>
      <c r="B368" s="239"/>
      <c r="C368" s="239"/>
      <c r="D368" s="239"/>
      <c r="E368" s="239"/>
      <c r="F368" s="239"/>
      <c r="G368" s="239"/>
      <c r="H368" s="219"/>
      <c r="I368" s="219"/>
      <c r="J368" s="219"/>
      <c r="K368" s="219"/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  <c r="AD368" s="219"/>
      <c r="AE368" s="219"/>
      <c r="AF368" s="219"/>
      <c r="AG368" s="219"/>
      <c r="AH368" s="219"/>
      <c r="AI368" s="219"/>
      <c r="AJ368" s="219"/>
      <c r="AK368" s="219"/>
      <c r="AL368" s="219"/>
      <c r="AM368" s="219"/>
    </row>
    <row r="369" spans="1:39" s="268" customFormat="1" ht="18">
      <c r="A369" s="239"/>
      <c r="B369" s="239"/>
      <c r="C369" s="239"/>
      <c r="D369" s="239"/>
      <c r="E369" s="239"/>
      <c r="F369" s="239"/>
      <c r="G369" s="239"/>
      <c r="H369" s="219"/>
      <c r="I369" s="219"/>
      <c r="J369" s="219"/>
      <c r="K369" s="219"/>
      <c r="L369" s="219"/>
      <c r="M369" s="219"/>
      <c r="N369" s="219"/>
      <c r="O369" s="219"/>
      <c r="P369" s="219"/>
      <c r="Q369" s="219"/>
      <c r="R369" s="219"/>
      <c r="S369" s="21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  <c r="AD369" s="219"/>
      <c r="AE369" s="219"/>
      <c r="AF369" s="219"/>
      <c r="AG369" s="219"/>
      <c r="AH369" s="219"/>
      <c r="AI369" s="219"/>
      <c r="AJ369" s="219"/>
      <c r="AK369" s="219"/>
      <c r="AL369" s="219"/>
      <c r="AM369" s="219"/>
    </row>
    <row r="370" spans="1:39" s="268" customFormat="1" ht="18">
      <c r="A370" s="239"/>
      <c r="B370" s="239"/>
      <c r="C370" s="239"/>
      <c r="D370" s="239"/>
      <c r="E370" s="239"/>
      <c r="F370" s="239"/>
      <c r="G370" s="23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  <c r="AD370" s="219"/>
      <c r="AE370" s="219"/>
      <c r="AF370" s="219"/>
      <c r="AG370" s="219"/>
      <c r="AH370" s="219"/>
      <c r="AI370" s="219"/>
      <c r="AJ370" s="219"/>
      <c r="AK370" s="219"/>
      <c r="AL370" s="219"/>
      <c r="AM370" s="219"/>
    </row>
    <row r="371" spans="1:39" s="268" customFormat="1" ht="18">
      <c r="A371" s="239"/>
      <c r="B371" s="239"/>
      <c r="C371" s="239"/>
      <c r="D371" s="239"/>
      <c r="E371" s="239"/>
      <c r="F371" s="239"/>
      <c r="G371" s="23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  <c r="AD371" s="219"/>
      <c r="AE371" s="219"/>
      <c r="AF371" s="219"/>
      <c r="AG371" s="219"/>
      <c r="AH371" s="219"/>
      <c r="AI371" s="219"/>
      <c r="AJ371" s="219"/>
      <c r="AK371" s="219"/>
      <c r="AL371" s="219"/>
      <c r="AM371" s="219"/>
    </row>
    <row r="372" spans="1:39" s="268" customFormat="1" ht="18">
      <c r="A372" s="239"/>
      <c r="B372" s="239"/>
      <c r="C372" s="239"/>
      <c r="D372" s="239"/>
      <c r="E372" s="239"/>
      <c r="F372" s="239"/>
      <c r="G372" s="23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  <c r="AD372" s="219"/>
      <c r="AE372" s="219"/>
      <c r="AF372" s="219"/>
      <c r="AG372" s="219"/>
      <c r="AH372" s="219"/>
      <c r="AI372" s="219"/>
      <c r="AJ372" s="219"/>
      <c r="AK372" s="219"/>
      <c r="AL372" s="219"/>
      <c r="AM372" s="219"/>
    </row>
    <row r="373" spans="1:39" s="268" customFormat="1" ht="18">
      <c r="A373" s="239"/>
      <c r="B373" s="239"/>
      <c r="C373" s="239"/>
      <c r="D373" s="239"/>
      <c r="E373" s="239"/>
      <c r="F373" s="239"/>
      <c r="G373" s="23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  <c r="AD373" s="219"/>
      <c r="AE373" s="219"/>
      <c r="AF373" s="219"/>
      <c r="AG373" s="219"/>
      <c r="AH373" s="219"/>
      <c r="AI373" s="219"/>
      <c r="AJ373" s="219"/>
      <c r="AK373" s="219"/>
      <c r="AL373" s="219"/>
      <c r="AM373" s="219"/>
    </row>
    <row r="374" spans="1:39" s="268" customFormat="1" ht="18">
      <c r="A374" s="239"/>
      <c r="B374" s="239"/>
      <c r="C374" s="239"/>
      <c r="D374" s="239"/>
      <c r="E374" s="239"/>
      <c r="F374" s="239"/>
      <c r="G374" s="23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  <c r="AD374" s="219"/>
      <c r="AE374" s="219"/>
      <c r="AF374" s="219"/>
      <c r="AG374" s="219"/>
      <c r="AH374" s="219"/>
      <c r="AI374" s="219"/>
      <c r="AJ374" s="219"/>
      <c r="AK374" s="219"/>
      <c r="AL374" s="219"/>
      <c r="AM374" s="219"/>
    </row>
    <row r="375" spans="1:39" s="268" customFormat="1" ht="18">
      <c r="A375" s="239"/>
      <c r="B375" s="239"/>
      <c r="C375" s="239"/>
      <c r="D375" s="239"/>
      <c r="E375" s="239"/>
      <c r="F375" s="239"/>
      <c r="G375" s="239"/>
      <c r="H375" s="219"/>
      <c r="I375" s="219"/>
      <c r="J375" s="219"/>
      <c r="K375" s="219"/>
      <c r="L375" s="219"/>
      <c r="M375" s="219"/>
      <c r="N375" s="219"/>
      <c r="O375" s="219"/>
      <c r="P375" s="219"/>
      <c r="Q375" s="219"/>
      <c r="R375" s="219"/>
      <c r="S375" s="219"/>
      <c r="T375" s="219"/>
      <c r="U375" s="219"/>
      <c r="V375" s="219"/>
      <c r="W375" s="219"/>
      <c r="X375" s="219"/>
      <c r="Y375" s="219"/>
      <c r="Z375" s="219"/>
      <c r="AA375" s="219"/>
      <c r="AB375" s="219"/>
      <c r="AC375" s="219"/>
      <c r="AD375" s="219"/>
      <c r="AE375" s="219"/>
      <c r="AF375" s="219"/>
      <c r="AG375" s="219"/>
      <c r="AH375" s="219"/>
      <c r="AI375" s="219"/>
      <c r="AJ375" s="219"/>
      <c r="AK375" s="219"/>
      <c r="AL375" s="219"/>
      <c r="AM375" s="219"/>
    </row>
    <row r="376" spans="1:39" s="268" customFormat="1" ht="18">
      <c r="A376" s="239"/>
      <c r="B376" s="239"/>
      <c r="C376" s="239"/>
      <c r="D376" s="239"/>
      <c r="E376" s="239"/>
      <c r="F376" s="239"/>
      <c r="G376" s="239"/>
      <c r="H376" s="219"/>
      <c r="I376" s="219"/>
      <c r="J376" s="219"/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  <c r="AD376" s="219"/>
      <c r="AE376" s="219"/>
      <c r="AF376" s="219"/>
      <c r="AG376" s="219"/>
      <c r="AH376" s="219"/>
      <c r="AI376" s="219"/>
      <c r="AJ376" s="219"/>
      <c r="AK376" s="219"/>
      <c r="AL376" s="219"/>
      <c r="AM376" s="219"/>
    </row>
    <row r="377" spans="1:39" s="268" customFormat="1" ht="18">
      <c r="A377" s="239"/>
      <c r="B377" s="239"/>
      <c r="C377" s="239"/>
      <c r="D377" s="239"/>
      <c r="E377" s="239"/>
      <c r="F377" s="239"/>
      <c r="G377" s="239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19"/>
      <c r="W377" s="219"/>
      <c r="X377" s="219"/>
      <c r="Y377" s="219"/>
      <c r="Z377" s="219"/>
      <c r="AA377" s="219"/>
      <c r="AB377" s="219"/>
      <c r="AC377" s="219"/>
      <c r="AD377" s="219"/>
      <c r="AE377" s="219"/>
      <c r="AF377" s="219"/>
      <c r="AG377" s="219"/>
      <c r="AH377" s="219"/>
      <c r="AI377" s="219"/>
      <c r="AJ377" s="219"/>
      <c r="AK377" s="219"/>
      <c r="AL377" s="219"/>
      <c r="AM377" s="219"/>
    </row>
    <row r="378" spans="1:39" s="268" customFormat="1" ht="18">
      <c r="A378" s="239"/>
      <c r="B378" s="239"/>
      <c r="C378" s="239"/>
      <c r="D378" s="239"/>
      <c r="E378" s="239"/>
      <c r="F378" s="239"/>
      <c r="G378" s="239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  <c r="R378" s="219"/>
      <c r="S378" s="21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  <c r="AD378" s="219"/>
      <c r="AE378" s="219"/>
      <c r="AF378" s="219"/>
      <c r="AG378" s="219"/>
      <c r="AH378" s="219"/>
      <c r="AI378" s="219"/>
      <c r="AJ378" s="219"/>
      <c r="AK378" s="219"/>
      <c r="AL378" s="219"/>
      <c r="AM378" s="219"/>
    </row>
    <row r="379" spans="1:39" s="268" customFormat="1" ht="18">
      <c r="A379" s="239"/>
      <c r="B379" s="239"/>
      <c r="C379" s="239"/>
      <c r="D379" s="239"/>
      <c r="E379" s="239"/>
      <c r="F379" s="239"/>
      <c r="G379" s="239"/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  <c r="R379" s="219"/>
      <c r="S379" s="219"/>
      <c r="T379" s="219"/>
      <c r="U379" s="219"/>
      <c r="V379" s="219"/>
      <c r="W379" s="219"/>
      <c r="X379" s="219"/>
      <c r="Y379" s="219"/>
      <c r="Z379" s="219"/>
      <c r="AA379" s="219"/>
      <c r="AB379" s="219"/>
      <c r="AC379" s="219"/>
      <c r="AD379" s="219"/>
      <c r="AE379" s="219"/>
      <c r="AF379" s="219"/>
      <c r="AG379" s="219"/>
      <c r="AH379" s="219"/>
      <c r="AI379" s="219"/>
      <c r="AJ379" s="219"/>
      <c r="AK379" s="219"/>
      <c r="AL379" s="219"/>
      <c r="AM379" s="219"/>
    </row>
    <row r="380" spans="1:39" s="268" customFormat="1" ht="18">
      <c r="A380" s="239"/>
      <c r="B380" s="239"/>
      <c r="C380" s="239"/>
      <c r="D380" s="239"/>
      <c r="E380" s="239"/>
      <c r="F380" s="239"/>
      <c r="G380" s="239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  <c r="R380" s="219"/>
      <c r="S380" s="219"/>
      <c r="T380" s="219"/>
      <c r="U380" s="219"/>
      <c r="V380" s="219"/>
      <c r="W380" s="219"/>
      <c r="X380" s="219"/>
      <c r="Y380" s="219"/>
      <c r="Z380" s="219"/>
      <c r="AA380" s="219"/>
      <c r="AB380" s="219"/>
      <c r="AC380" s="219"/>
      <c r="AD380" s="219"/>
      <c r="AE380" s="219"/>
      <c r="AF380" s="219"/>
      <c r="AG380" s="219"/>
      <c r="AH380" s="219"/>
      <c r="AI380" s="219"/>
      <c r="AJ380" s="219"/>
      <c r="AK380" s="219"/>
      <c r="AL380" s="219"/>
      <c r="AM380" s="219"/>
    </row>
    <row r="381" spans="1:39" s="268" customFormat="1" ht="18">
      <c r="A381" s="239"/>
      <c r="B381" s="239"/>
      <c r="C381" s="239"/>
      <c r="D381" s="239"/>
      <c r="E381" s="239"/>
      <c r="F381" s="239"/>
      <c r="G381" s="239"/>
      <c r="H381" s="219"/>
      <c r="I381" s="219"/>
      <c r="J381" s="219"/>
      <c r="K381" s="219"/>
      <c r="L381" s="219"/>
      <c r="M381" s="219"/>
      <c r="N381" s="219"/>
      <c r="O381" s="219"/>
      <c r="P381" s="219"/>
      <c r="Q381" s="219"/>
      <c r="R381" s="219"/>
      <c r="S381" s="21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  <c r="AD381" s="219"/>
      <c r="AE381" s="219"/>
      <c r="AF381" s="219"/>
      <c r="AG381" s="219"/>
      <c r="AH381" s="219"/>
      <c r="AI381" s="219"/>
      <c r="AJ381" s="219"/>
      <c r="AK381" s="219"/>
      <c r="AL381" s="219"/>
      <c r="AM381" s="219"/>
    </row>
    <row r="382" spans="1:39" s="268" customFormat="1" ht="18">
      <c r="A382" s="239"/>
      <c r="B382" s="239"/>
      <c r="C382" s="239"/>
      <c r="D382" s="239"/>
      <c r="E382" s="239"/>
      <c r="F382" s="239"/>
      <c r="G382" s="239"/>
      <c r="H382" s="219"/>
      <c r="I382" s="219"/>
      <c r="J382" s="219"/>
      <c r="K382" s="219"/>
      <c r="L382" s="219"/>
      <c r="M382" s="219"/>
      <c r="N382" s="219"/>
      <c r="O382" s="219"/>
      <c r="P382" s="219"/>
      <c r="Q382" s="219"/>
      <c r="R382" s="219"/>
      <c r="S382" s="219"/>
      <c r="T382" s="219"/>
      <c r="U382" s="219"/>
      <c r="V382" s="219"/>
      <c r="W382" s="219"/>
      <c r="X382" s="219"/>
      <c r="Y382" s="219"/>
      <c r="Z382" s="219"/>
      <c r="AA382" s="219"/>
      <c r="AB382" s="219"/>
      <c r="AC382" s="219"/>
      <c r="AD382" s="219"/>
      <c r="AE382" s="219"/>
      <c r="AF382" s="219"/>
      <c r="AG382" s="219"/>
      <c r="AH382" s="219"/>
      <c r="AI382" s="219"/>
      <c r="AJ382" s="219"/>
      <c r="AK382" s="219"/>
      <c r="AL382" s="219"/>
      <c r="AM382" s="219"/>
    </row>
    <row r="383" spans="1:39" s="268" customFormat="1" ht="18">
      <c r="A383" s="239"/>
      <c r="B383" s="239"/>
      <c r="C383" s="239"/>
      <c r="D383" s="239"/>
      <c r="E383" s="239"/>
      <c r="F383" s="239"/>
      <c r="G383" s="23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  <c r="R383" s="219"/>
      <c r="S383" s="219"/>
      <c r="T383" s="219"/>
      <c r="U383" s="219"/>
      <c r="V383" s="219"/>
      <c r="W383" s="219"/>
      <c r="X383" s="219"/>
      <c r="Y383" s="219"/>
      <c r="Z383" s="219"/>
      <c r="AA383" s="219"/>
      <c r="AB383" s="219"/>
      <c r="AC383" s="219"/>
      <c r="AD383" s="219"/>
      <c r="AE383" s="219"/>
      <c r="AF383" s="219"/>
      <c r="AG383" s="219"/>
      <c r="AH383" s="219"/>
      <c r="AI383" s="219"/>
      <c r="AJ383" s="219"/>
      <c r="AK383" s="219"/>
      <c r="AL383" s="219"/>
      <c r="AM383" s="219"/>
    </row>
    <row r="384" spans="1:39" s="268" customFormat="1" ht="18">
      <c r="A384" s="239"/>
      <c r="B384" s="239"/>
      <c r="C384" s="239"/>
      <c r="D384" s="239"/>
      <c r="E384" s="239"/>
      <c r="F384" s="239"/>
      <c r="G384" s="23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  <c r="AD384" s="219"/>
      <c r="AE384" s="219"/>
      <c r="AF384" s="219"/>
      <c r="AG384" s="219"/>
      <c r="AH384" s="219"/>
      <c r="AI384" s="219"/>
      <c r="AJ384" s="219"/>
      <c r="AK384" s="219"/>
      <c r="AL384" s="219"/>
      <c r="AM384" s="219"/>
    </row>
    <row r="385" spans="1:39" s="268" customFormat="1" ht="18">
      <c r="A385" s="239"/>
      <c r="B385" s="239"/>
      <c r="C385" s="239"/>
      <c r="D385" s="239"/>
      <c r="E385" s="239"/>
      <c r="F385" s="239"/>
      <c r="G385" s="23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  <c r="AD385" s="219"/>
      <c r="AE385" s="219"/>
      <c r="AF385" s="219"/>
      <c r="AG385" s="219"/>
      <c r="AH385" s="219"/>
      <c r="AI385" s="219"/>
      <c r="AJ385" s="219"/>
      <c r="AK385" s="219"/>
      <c r="AL385" s="219"/>
      <c r="AM385" s="219"/>
    </row>
    <row r="386" spans="1:39" s="268" customFormat="1" ht="18">
      <c r="A386" s="239"/>
      <c r="B386" s="239"/>
      <c r="C386" s="239"/>
      <c r="D386" s="239"/>
      <c r="E386" s="239"/>
      <c r="F386" s="239"/>
      <c r="G386" s="23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  <c r="AD386" s="219"/>
      <c r="AE386" s="219"/>
      <c r="AF386" s="219"/>
      <c r="AG386" s="219"/>
      <c r="AH386" s="219"/>
      <c r="AI386" s="219"/>
      <c r="AJ386" s="219"/>
      <c r="AK386" s="219"/>
      <c r="AL386" s="219"/>
      <c r="AM386" s="219"/>
    </row>
    <row r="387" spans="1:39" s="268" customFormat="1" ht="18">
      <c r="A387" s="239"/>
      <c r="B387" s="239"/>
      <c r="C387" s="239"/>
      <c r="D387" s="239"/>
      <c r="E387" s="239"/>
      <c r="F387" s="239"/>
      <c r="G387" s="23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</row>
    <row r="388" spans="1:39" s="268" customFormat="1" ht="18">
      <c r="A388" s="239"/>
      <c r="B388" s="239"/>
      <c r="C388" s="239"/>
      <c r="D388" s="239"/>
      <c r="E388" s="239"/>
      <c r="F388" s="239"/>
      <c r="G388" s="23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  <c r="AD388" s="219"/>
      <c r="AE388" s="219"/>
      <c r="AF388" s="219"/>
      <c r="AG388" s="219"/>
      <c r="AH388" s="219"/>
      <c r="AI388" s="219"/>
      <c r="AJ388" s="219"/>
      <c r="AK388" s="219"/>
      <c r="AL388" s="219"/>
      <c r="AM388" s="219"/>
    </row>
    <row r="389" spans="1:39" s="268" customFormat="1" ht="18">
      <c r="A389" s="239"/>
      <c r="B389" s="239"/>
      <c r="C389" s="239"/>
      <c r="D389" s="239"/>
      <c r="E389" s="239"/>
      <c r="F389" s="239"/>
      <c r="G389" s="23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  <c r="X389" s="219"/>
      <c r="Y389" s="219"/>
      <c r="Z389" s="219"/>
      <c r="AA389" s="219"/>
      <c r="AB389" s="219"/>
      <c r="AC389" s="219"/>
      <c r="AD389" s="219"/>
      <c r="AE389" s="219"/>
      <c r="AF389" s="219"/>
      <c r="AG389" s="219"/>
      <c r="AH389" s="219"/>
      <c r="AI389" s="219"/>
      <c r="AJ389" s="219"/>
      <c r="AK389" s="219"/>
      <c r="AL389" s="219"/>
      <c r="AM389" s="219"/>
    </row>
    <row r="390" spans="1:39" s="268" customFormat="1" ht="18">
      <c r="A390" s="239"/>
      <c r="B390" s="239"/>
      <c r="C390" s="239"/>
      <c r="D390" s="239"/>
      <c r="E390" s="239"/>
      <c r="F390" s="239"/>
      <c r="G390" s="239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19"/>
      <c r="W390" s="219"/>
      <c r="X390" s="219"/>
      <c r="Y390" s="219"/>
      <c r="Z390" s="219"/>
      <c r="AA390" s="219"/>
      <c r="AB390" s="219"/>
      <c r="AC390" s="219"/>
      <c r="AD390" s="219"/>
      <c r="AE390" s="219"/>
      <c r="AF390" s="219"/>
      <c r="AG390" s="219"/>
      <c r="AH390" s="219"/>
      <c r="AI390" s="219"/>
      <c r="AJ390" s="219"/>
      <c r="AK390" s="219"/>
      <c r="AL390" s="219"/>
      <c r="AM390" s="219"/>
    </row>
    <row r="391" spans="1:39" s="268" customFormat="1" ht="18">
      <c r="A391" s="239"/>
      <c r="B391" s="239"/>
      <c r="C391" s="239"/>
      <c r="D391" s="239"/>
      <c r="E391" s="239"/>
      <c r="F391" s="239"/>
      <c r="G391" s="239"/>
      <c r="H391" s="219"/>
      <c r="I391" s="219"/>
      <c r="J391" s="219"/>
      <c r="K391" s="219"/>
      <c r="L391" s="219"/>
      <c r="M391" s="219"/>
      <c r="N391" s="219"/>
      <c r="O391" s="219"/>
      <c r="P391" s="219"/>
      <c r="Q391" s="219"/>
      <c r="R391" s="219"/>
      <c r="S391" s="219"/>
      <c r="T391" s="219"/>
      <c r="U391" s="219"/>
      <c r="V391" s="219"/>
      <c r="W391" s="219"/>
      <c r="X391" s="219"/>
      <c r="Y391" s="219"/>
      <c r="Z391" s="219"/>
      <c r="AA391" s="219"/>
      <c r="AB391" s="219"/>
      <c r="AC391" s="219"/>
      <c r="AD391" s="219"/>
      <c r="AE391" s="219"/>
      <c r="AF391" s="219"/>
      <c r="AG391" s="219"/>
      <c r="AH391" s="219"/>
      <c r="AI391" s="219"/>
      <c r="AJ391" s="219"/>
      <c r="AK391" s="219"/>
      <c r="AL391" s="219"/>
      <c r="AM391" s="219"/>
    </row>
    <row r="392" spans="1:39" s="268" customFormat="1" ht="18">
      <c r="A392" s="239"/>
      <c r="B392" s="239"/>
      <c r="C392" s="239"/>
      <c r="D392" s="239"/>
      <c r="E392" s="239"/>
      <c r="F392" s="239"/>
      <c r="G392" s="23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  <c r="AD392" s="219"/>
      <c r="AE392" s="219"/>
      <c r="AF392" s="219"/>
      <c r="AG392" s="219"/>
      <c r="AH392" s="219"/>
      <c r="AI392" s="219"/>
      <c r="AJ392" s="219"/>
      <c r="AK392" s="219"/>
      <c r="AL392" s="219"/>
      <c r="AM392" s="219"/>
    </row>
    <row r="393" spans="1:39" s="268" customFormat="1" ht="18">
      <c r="A393" s="239"/>
      <c r="B393" s="239"/>
      <c r="C393" s="239"/>
      <c r="D393" s="239"/>
      <c r="E393" s="239"/>
      <c r="F393" s="239"/>
      <c r="G393" s="23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  <c r="X393" s="219"/>
      <c r="Y393" s="219"/>
      <c r="Z393" s="219"/>
      <c r="AA393" s="219"/>
      <c r="AB393" s="219"/>
      <c r="AC393" s="219"/>
      <c r="AD393" s="219"/>
      <c r="AE393" s="219"/>
      <c r="AF393" s="219"/>
      <c r="AG393" s="219"/>
      <c r="AH393" s="219"/>
      <c r="AI393" s="219"/>
      <c r="AJ393" s="219"/>
      <c r="AK393" s="219"/>
      <c r="AL393" s="219"/>
      <c r="AM393" s="219"/>
    </row>
    <row r="432" ht="18">
      <c r="AN432" s="269"/>
    </row>
    <row r="444" ht="18">
      <c r="AO444" s="270"/>
    </row>
    <row r="474" ht="18">
      <c r="A474" s="219"/>
    </row>
    <row r="475" ht="18">
      <c r="A475" s="271"/>
    </row>
    <row r="476" ht="18">
      <c r="A476" s="271"/>
    </row>
    <row r="477" ht="18">
      <c r="A477" s="271"/>
    </row>
    <row r="478" ht="18">
      <c r="A478" s="271"/>
    </row>
    <row r="479" ht="18">
      <c r="A479" s="271"/>
    </row>
    <row r="480" ht="18">
      <c r="A480" s="271"/>
    </row>
    <row r="481" ht="18">
      <c r="A481" s="271"/>
    </row>
    <row r="482" ht="18">
      <c r="A482" s="271"/>
    </row>
    <row r="483" ht="18">
      <c r="A483" s="271"/>
    </row>
    <row r="484" ht="18">
      <c r="A484" s="271"/>
    </row>
    <row r="485" ht="18">
      <c r="A485" s="271"/>
    </row>
    <row r="486" ht="18">
      <c r="A486" s="271"/>
    </row>
    <row r="487" ht="18">
      <c r="A487" s="271"/>
    </row>
    <row r="488" ht="18">
      <c r="A488" s="271"/>
    </row>
    <row r="489" ht="18">
      <c r="A489" s="271"/>
    </row>
    <row r="490" ht="18">
      <c r="A490" s="271"/>
    </row>
    <row r="491" ht="18">
      <c r="A491" s="271"/>
    </row>
    <row r="492" ht="18">
      <c r="A492" s="271"/>
    </row>
  </sheetData>
  <sheetProtection password="C6FC" sheet="1" formatRows="0"/>
  <mergeCells count="605">
    <mergeCell ref="AD113:AE113"/>
    <mergeCell ref="Z114:AC114"/>
    <mergeCell ref="AD122:AE122"/>
    <mergeCell ref="AD121:AE121"/>
    <mergeCell ref="Z121:AC121"/>
    <mergeCell ref="Z122:AC122"/>
    <mergeCell ref="Z116:AC116"/>
    <mergeCell ref="AD115:AE115"/>
    <mergeCell ref="Z117:AC117"/>
    <mergeCell ref="S105:Y105"/>
    <mergeCell ref="AD112:AE112"/>
    <mergeCell ref="Z108:AC108"/>
    <mergeCell ref="AD109:AE109"/>
    <mergeCell ref="AD110:AE110"/>
    <mergeCell ref="AD100:AE100"/>
    <mergeCell ref="AD101:AE101"/>
    <mergeCell ref="Z100:AC100"/>
    <mergeCell ref="Z111:AC111"/>
    <mergeCell ref="Z102:AC102"/>
    <mergeCell ref="S102:Y102"/>
    <mergeCell ref="S97:Y97"/>
    <mergeCell ref="Z98:AC98"/>
    <mergeCell ref="Z97:AC97"/>
    <mergeCell ref="Z104:AC104"/>
    <mergeCell ref="S104:Y104"/>
    <mergeCell ref="Z101:AC101"/>
    <mergeCell ref="C102:R102"/>
    <mergeCell ref="S99:Y99"/>
    <mergeCell ref="Z99:AC99"/>
    <mergeCell ref="C90:R90"/>
    <mergeCell ref="C94:R94"/>
    <mergeCell ref="S93:Y93"/>
    <mergeCell ref="C101:R101"/>
    <mergeCell ref="S100:Y100"/>
    <mergeCell ref="S101:Y101"/>
    <mergeCell ref="S94:Y94"/>
    <mergeCell ref="AD93:AE93"/>
    <mergeCell ref="AF95:AM95"/>
    <mergeCell ref="S90:AE90"/>
    <mergeCell ref="Z95:AC95"/>
    <mergeCell ref="AF88:AM88"/>
    <mergeCell ref="AF94:AM94"/>
    <mergeCell ref="S89:AE89"/>
    <mergeCell ref="S95:Y95"/>
    <mergeCell ref="AC65:AE65"/>
    <mergeCell ref="AF89:AM89"/>
    <mergeCell ref="AE70:AH70"/>
    <mergeCell ref="A92:AM92"/>
    <mergeCell ref="S85:AM85"/>
    <mergeCell ref="A84:AE84"/>
    <mergeCell ref="AC80:AF80"/>
    <mergeCell ref="AF87:AM87"/>
    <mergeCell ref="C80:Q80"/>
    <mergeCell ref="S77:V77"/>
    <mergeCell ref="AF96:AM96"/>
    <mergeCell ref="Z94:AC94"/>
    <mergeCell ref="AD96:AE96"/>
    <mergeCell ref="S96:Y96"/>
    <mergeCell ref="Z96:AC96"/>
    <mergeCell ref="C86:R86"/>
    <mergeCell ref="S87:AE87"/>
    <mergeCell ref="C87:R87"/>
    <mergeCell ref="Z93:AC93"/>
    <mergeCell ref="C89:R89"/>
    <mergeCell ref="A64:G64"/>
    <mergeCell ref="H64:P64"/>
    <mergeCell ref="AF64:AM64"/>
    <mergeCell ref="X64:AB64"/>
    <mergeCell ref="T64:U64"/>
    <mergeCell ref="Q64:S64"/>
    <mergeCell ref="V64:W64"/>
    <mergeCell ref="X61:AD61"/>
    <mergeCell ref="AE61:AM61"/>
    <mergeCell ref="AC63:AE63"/>
    <mergeCell ref="A62:AM62"/>
    <mergeCell ref="X63:AB63"/>
    <mergeCell ref="T63:U63"/>
    <mergeCell ref="AF63:AM63"/>
    <mergeCell ref="Q63:S63"/>
    <mergeCell ref="V63:W63"/>
    <mergeCell ref="H63:P63"/>
    <mergeCell ref="AD60:AH60"/>
    <mergeCell ref="S59:AB59"/>
    <mergeCell ref="X58:AM58"/>
    <mergeCell ref="S60:AB60"/>
    <mergeCell ref="AD59:AH59"/>
    <mergeCell ref="AK60:AM60"/>
    <mergeCell ref="AK59:AM59"/>
    <mergeCell ref="A49:G49"/>
    <mergeCell ref="A63:G63"/>
    <mergeCell ref="H43:M43"/>
    <mergeCell ref="H44:M44"/>
    <mergeCell ref="I42:M42"/>
    <mergeCell ref="A61:G61"/>
    <mergeCell ref="H61:W61"/>
    <mergeCell ref="P60:R60"/>
    <mergeCell ref="I59:N59"/>
    <mergeCell ref="A59:G59"/>
    <mergeCell ref="O37:R37"/>
    <mergeCell ref="N38:Y38"/>
    <mergeCell ref="H41:M41"/>
    <mergeCell ref="H40:M40"/>
    <mergeCell ref="U47:AB47"/>
    <mergeCell ref="A42:G42"/>
    <mergeCell ref="AF47:AM47"/>
    <mergeCell ref="V39:AA39"/>
    <mergeCell ref="AG44:AM44"/>
    <mergeCell ref="AC44:AD44"/>
    <mergeCell ref="X43:AD43"/>
    <mergeCell ref="T43:W43"/>
    <mergeCell ref="N44:Y44"/>
    <mergeCell ref="X40:AD40"/>
    <mergeCell ref="H47:P47"/>
    <mergeCell ref="A43:G44"/>
    <mergeCell ref="O43:R43"/>
    <mergeCell ref="A47:G47"/>
    <mergeCell ref="I45:M45"/>
    <mergeCell ref="A45:G45"/>
    <mergeCell ref="AC47:AE47"/>
    <mergeCell ref="K49:L49"/>
    <mergeCell ref="O45:T45"/>
    <mergeCell ref="V45:AA45"/>
    <mergeCell ref="Z50:AD50"/>
    <mergeCell ref="H50:M50"/>
    <mergeCell ref="H48:W48"/>
    <mergeCell ref="H49:J49"/>
    <mergeCell ref="P49:S49"/>
    <mergeCell ref="R50:W50"/>
    <mergeCell ref="N50:Q50"/>
    <mergeCell ref="A48:G48"/>
    <mergeCell ref="M49:O49"/>
    <mergeCell ref="V55:AM55"/>
    <mergeCell ref="AE48:AM48"/>
    <mergeCell ref="H53:M53"/>
    <mergeCell ref="W49:AB49"/>
    <mergeCell ref="AC49:AD49"/>
    <mergeCell ref="AF49:AG49"/>
    <mergeCell ref="H52:P52"/>
    <mergeCell ref="AH49:AM49"/>
    <mergeCell ref="Q69:W69"/>
    <mergeCell ref="AI70:AM70"/>
    <mergeCell ref="K71:P71"/>
    <mergeCell ref="AE71:AH71"/>
    <mergeCell ref="AF65:AM65"/>
    <mergeCell ref="A50:G50"/>
    <mergeCell ref="AE50:AF50"/>
    <mergeCell ref="A60:G60"/>
    <mergeCell ref="P59:R59"/>
    <mergeCell ref="X56:AM56"/>
    <mergeCell ref="AI71:AM71"/>
    <mergeCell ref="AF84:AM84"/>
    <mergeCell ref="A70:F70"/>
    <mergeCell ref="X71:AD71"/>
    <mergeCell ref="G70:J70"/>
    <mergeCell ref="A83:AM83"/>
    <mergeCell ref="K70:P70"/>
    <mergeCell ref="C77:Q77"/>
    <mergeCell ref="A75:AM75"/>
    <mergeCell ref="A74:AM74"/>
    <mergeCell ref="Q70:W70"/>
    <mergeCell ref="S80:V80"/>
    <mergeCell ref="AF134:AM134"/>
    <mergeCell ref="P134:W134"/>
    <mergeCell ref="X134:AE134"/>
    <mergeCell ref="AD116:AE116"/>
    <mergeCell ref="C122:R122"/>
    <mergeCell ref="S120:Y120"/>
    <mergeCell ref="AD119:AE119"/>
    <mergeCell ref="AD124:AE124"/>
    <mergeCell ref="AF100:AM100"/>
    <mergeCell ref="AF135:AM135"/>
    <mergeCell ref="AD117:AE117"/>
    <mergeCell ref="S113:Y113"/>
    <mergeCell ref="AD118:AE118"/>
    <mergeCell ref="Z113:AC113"/>
    <mergeCell ref="Z115:AC115"/>
    <mergeCell ref="Z107:AC107"/>
    <mergeCell ref="AD107:AE107"/>
    <mergeCell ref="AD108:AE108"/>
    <mergeCell ref="A130:G131"/>
    <mergeCell ref="H129:O129"/>
    <mergeCell ref="H130:O131"/>
    <mergeCell ref="A129:G129"/>
    <mergeCell ref="S114:Y114"/>
    <mergeCell ref="X129:AE129"/>
    <mergeCell ref="AD125:AE125"/>
    <mergeCell ref="Z124:AC124"/>
    <mergeCell ref="S125:Y125"/>
    <mergeCell ref="S122:Y122"/>
    <mergeCell ref="C114:R114"/>
    <mergeCell ref="C119:R119"/>
    <mergeCell ref="S117:Y117"/>
    <mergeCell ref="AD114:AE114"/>
    <mergeCell ref="S121:Y121"/>
    <mergeCell ref="AD120:AE120"/>
    <mergeCell ref="S118:Y118"/>
    <mergeCell ref="C117:R117"/>
    <mergeCell ref="S116:Y116"/>
    <mergeCell ref="Z112:AC112"/>
    <mergeCell ref="A126:AE126"/>
    <mergeCell ref="S115:Y115"/>
    <mergeCell ref="A128:AM128"/>
    <mergeCell ref="C123:R123"/>
    <mergeCell ref="S119:Y119"/>
    <mergeCell ref="C120:R120"/>
    <mergeCell ref="Z119:AC119"/>
    <mergeCell ref="Z118:AC118"/>
    <mergeCell ref="Z123:AC123"/>
    <mergeCell ref="C112:R112"/>
    <mergeCell ref="C113:R113"/>
    <mergeCell ref="C111:R111"/>
    <mergeCell ref="S112:Y112"/>
    <mergeCell ref="S111:Y111"/>
    <mergeCell ref="AF138:AM138"/>
    <mergeCell ref="P137:W137"/>
    <mergeCell ref="C116:R116"/>
    <mergeCell ref="C115:R115"/>
    <mergeCell ref="P129:W129"/>
    <mergeCell ref="A132:G133"/>
    <mergeCell ref="AH143:AM143"/>
    <mergeCell ref="A141:AM141"/>
    <mergeCell ref="A142:AM142"/>
    <mergeCell ref="A143:AG143"/>
    <mergeCell ref="A134:G134"/>
    <mergeCell ref="H134:O134"/>
    <mergeCell ref="A135:G135"/>
    <mergeCell ref="P135:W135"/>
    <mergeCell ref="H135:O135"/>
    <mergeCell ref="X135:AE135"/>
    <mergeCell ref="X130:AE131"/>
    <mergeCell ref="H137:O137"/>
    <mergeCell ref="AD102:AE102"/>
    <mergeCell ref="Z109:AC109"/>
    <mergeCell ref="Z110:AC110"/>
    <mergeCell ref="AD104:AE104"/>
    <mergeCell ref="C125:R125"/>
    <mergeCell ref="S124:Y124"/>
    <mergeCell ref="S103:Y103"/>
    <mergeCell ref="A138:G138"/>
    <mergeCell ref="A136:G136"/>
    <mergeCell ref="X136:AE136"/>
    <mergeCell ref="P136:W136"/>
    <mergeCell ref="P138:W138"/>
    <mergeCell ref="H138:O138"/>
    <mergeCell ref="X137:AE137"/>
    <mergeCell ref="X132:AE133"/>
    <mergeCell ref="H132:O133"/>
    <mergeCell ref="P130:W131"/>
    <mergeCell ref="P132:W133"/>
    <mergeCell ref="A140:AM140"/>
    <mergeCell ref="A139:AM139"/>
    <mergeCell ref="AF130:AM131"/>
    <mergeCell ref="AF132:AM133"/>
    <mergeCell ref="X138:AE138"/>
    <mergeCell ref="AF136:AM136"/>
    <mergeCell ref="AF137:AM137"/>
    <mergeCell ref="A137:G137"/>
    <mergeCell ref="H136:O136"/>
    <mergeCell ref="AF101:AM101"/>
    <mergeCell ref="AF109:AM109"/>
    <mergeCell ref="AF103:AM103"/>
    <mergeCell ref="AF119:AM119"/>
    <mergeCell ref="AF116:AM116"/>
    <mergeCell ref="AF111:AM111"/>
    <mergeCell ref="AF117:AM117"/>
    <mergeCell ref="AF115:AM115"/>
    <mergeCell ref="AF114:AM114"/>
    <mergeCell ref="AF106:AM106"/>
    <mergeCell ref="AF112:AM112"/>
    <mergeCell ref="AF104:AM104"/>
    <mergeCell ref="AF105:AM105"/>
    <mergeCell ref="AF107:AM107"/>
    <mergeCell ref="AF108:AM108"/>
    <mergeCell ref="AF110:AM110"/>
    <mergeCell ref="AD111:AE111"/>
    <mergeCell ref="Z106:AC106"/>
    <mergeCell ref="AD106:AE106"/>
    <mergeCell ref="C103:R103"/>
    <mergeCell ref="C104:R104"/>
    <mergeCell ref="C105:R105"/>
    <mergeCell ref="AD105:AE105"/>
    <mergeCell ref="Z103:AC103"/>
    <mergeCell ref="AD103:AE103"/>
    <mergeCell ref="Z105:AC105"/>
    <mergeCell ref="S106:Y106"/>
    <mergeCell ref="S109:Y109"/>
    <mergeCell ref="S110:Y110"/>
    <mergeCell ref="C110:R110"/>
    <mergeCell ref="C106:R106"/>
    <mergeCell ref="C109:R109"/>
    <mergeCell ref="C108:R108"/>
    <mergeCell ref="S108:Y108"/>
    <mergeCell ref="S107:Y107"/>
    <mergeCell ref="C107:R107"/>
    <mergeCell ref="AF98:AM98"/>
    <mergeCell ref="C97:R97"/>
    <mergeCell ref="AD97:AE97"/>
    <mergeCell ref="AD99:AE99"/>
    <mergeCell ref="S98:Y98"/>
    <mergeCell ref="C99:R99"/>
    <mergeCell ref="C98:R98"/>
    <mergeCell ref="C96:R96"/>
    <mergeCell ref="A91:AM91"/>
    <mergeCell ref="AD95:AE95"/>
    <mergeCell ref="C95:R95"/>
    <mergeCell ref="AD94:AE94"/>
    <mergeCell ref="C100:R100"/>
    <mergeCell ref="C93:R93"/>
    <mergeCell ref="AF97:AM97"/>
    <mergeCell ref="AF99:AM99"/>
    <mergeCell ref="AD98:AE98"/>
    <mergeCell ref="C88:R88"/>
    <mergeCell ref="AC77:AF77"/>
    <mergeCell ref="C85:R85"/>
    <mergeCell ref="S88:AE88"/>
    <mergeCell ref="AF90:AM90"/>
    <mergeCell ref="AF86:AM86"/>
    <mergeCell ref="S86:AE86"/>
    <mergeCell ref="AE19:AF19"/>
    <mergeCell ref="M15:O15"/>
    <mergeCell ref="W15:AB15"/>
    <mergeCell ref="AH15:AM15"/>
    <mergeCell ref="N19:Y19"/>
    <mergeCell ref="AC19:AD19"/>
    <mergeCell ref="AC17:AD17"/>
    <mergeCell ref="X16:AD16"/>
    <mergeCell ref="N16:W16"/>
    <mergeCell ref="H16:M16"/>
    <mergeCell ref="A15:G15"/>
    <mergeCell ref="I8:N8"/>
    <mergeCell ref="P8:Y8"/>
    <mergeCell ref="AA8:AF8"/>
    <mergeCell ref="AE14:AM14"/>
    <mergeCell ref="A11:AM11"/>
    <mergeCell ref="AC12:AE12"/>
    <mergeCell ref="AF15:AG15"/>
    <mergeCell ref="K15:L15"/>
    <mergeCell ref="P15:S15"/>
    <mergeCell ref="AE13:AM13"/>
    <mergeCell ref="A3:J3"/>
    <mergeCell ref="A1:AM1"/>
    <mergeCell ref="A5:AM5"/>
    <mergeCell ref="A2:AM2"/>
    <mergeCell ref="A4:AM4"/>
    <mergeCell ref="H13:W13"/>
    <mergeCell ref="H12:Q12"/>
    <mergeCell ref="R12:V12"/>
    <mergeCell ref="A7:G7"/>
    <mergeCell ref="AC15:AD15"/>
    <mergeCell ref="T15:V15"/>
    <mergeCell ref="H15:J15"/>
    <mergeCell ref="H6:M6"/>
    <mergeCell ref="N6:AM6"/>
    <mergeCell ref="A6:G6"/>
    <mergeCell ref="A10:AM10"/>
    <mergeCell ref="A9:G9"/>
    <mergeCell ref="H9:AM9"/>
    <mergeCell ref="A8:G8"/>
    <mergeCell ref="H7:M7"/>
    <mergeCell ref="N7:AM7"/>
    <mergeCell ref="A14:G14"/>
    <mergeCell ref="A12:G12"/>
    <mergeCell ref="H14:W14"/>
    <mergeCell ref="X14:AD14"/>
    <mergeCell ref="X13:AD13"/>
    <mergeCell ref="W12:AB12"/>
    <mergeCell ref="A13:G13"/>
    <mergeCell ref="AF12:AM12"/>
    <mergeCell ref="A16:G17"/>
    <mergeCell ref="Z19:AB19"/>
    <mergeCell ref="AE18:AM18"/>
    <mergeCell ref="AE17:AF17"/>
    <mergeCell ref="N17:Y17"/>
    <mergeCell ref="AG17:AM17"/>
    <mergeCell ref="Z17:AB17"/>
    <mergeCell ref="H17:M17"/>
    <mergeCell ref="AE16:AM16"/>
    <mergeCell ref="AG19:AM19"/>
    <mergeCell ref="Z20:AD20"/>
    <mergeCell ref="X20:Y20"/>
    <mergeCell ref="AA22:AD22"/>
    <mergeCell ref="H18:M18"/>
    <mergeCell ref="N18:W18"/>
    <mergeCell ref="X18:AD18"/>
    <mergeCell ref="A18:G19"/>
    <mergeCell ref="H20:M20"/>
    <mergeCell ref="H19:M19"/>
    <mergeCell ref="A24:G24"/>
    <mergeCell ref="A23:G23"/>
    <mergeCell ref="A22:G22"/>
    <mergeCell ref="H24:M24"/>
    <mergeCell ref="A29:G29"/>
    <mergeCell ref="T34:W34"/>
    <mergeCell ref="H28:J28"/>
    <mergeCell ref="M28:O28"/>
    <mergeCell ref="A27:G27"/>
    <mergeCell ref="A25:G25"/>
    <mergeCell ref="A26:G26"/>
    <mergeCell ref="A33:G33"/>
    <mergeCell ref="A32:H32"/>
    <mergeCell ref="I32:W32"/>
    <mergeCell ref="AE20:AF20"/>
    <mergeCell ref="AE22:AM22"/>
    <mergeCell ref="AG20:AM20"/>
    <mergeCell ref="R20:W20"/>
    <mergeCell ref="A21:AM21"/>
    <mergeCell ref="H22:P22"/>
    <mergeCell ref="Q22:U22"/>
    <mergeCell ref="V22:Z22"/>
    <mergeCell ref="N20:Q20"/>
    <mergeCell ref="A20:G20"/>
    <mergeCell ref="AE23:AM23"/>
    <mergeCell ref="AG38:AM38"/>
    <mergeCell ref="AE34:AM34"/>
    <mergeCell ref="AE29:AF29"/>
    <mergeCell ref="AE33:AM33"/>
    <mergeCell ref="AG35:AM35"/>
    <mergeCell ref="AE35:AF35"/>
    <mergeCell ref="AE38:AF38"/>
    <mergeCell ref="AE32:AM32"/>
    <mergeCell ref="AE26:AM26"/>
    <mergeCell ref="K69:P69"/>
    <mergeCell ref="G68:J68"/>
    <mergeCell ref="X70:AD70"/>
    <mergeCell ref="AE24:AM24"/>
    <mergeCell ref="AC35:AD35"/>
    <mergeCell ref="X33:AD33"/>
    <mergeCell ref="Z25:AB25"/>
    <mergeCell ref="AC25:AD25"/>
    <mergeCell ref="X65:AB65"/>
    <mergeCell ref="O55:T55"/>
    <mergeCell ref="A69:F69"/>
    <mergeCell ref="G71:J71"/>
    <mergeCell ref="A73:AM73"/>
    <mergeCell ref="A72:AM72"/>
    <mergeCell ref="AI69:AM69"/>
    <mergeCell ref="Q71:W71"/>
    <mergeCell ref="A71:F71"/>
    <mergeCell ref="G69:J69"/>
    <mergeCell ref="AE69:AH69"/>
    <mergeCell ref="X69:AD69"/>
    <mergeCell ref="U148:AA148"/>
    <mergeCell ref="AH147:AM147"/>
    <mergeCell ref="AH145:AM145"/>
    <mergeCell ref="A151:G151"/>
    <mergeCell ref="H151:AM151"/>
    <mergeCell ref="A150:G150"/>
    <mergeCell ref="X150:AA150"/>
    <mergeCell ref="AJ150:AM150"/>
    <mergeCell ref="H150:W150"/>
    <mergeCell ref="AF121:AM121"/>
    <mergeCell ref="Z120:AC120"/>
    <mergeCell ref="AF129:AM129"/>
    <mergeCell ref="AF124:AM124"/>
    <mergeCell ref="Z125:AC125"/>
    <mergeCell ref="AF126:AM126"/>
    <mergeCell ref="AF125:AM125"/>
    <mergeCell ref="AF120:AM120"/>
    <mergeCell ref="AD123:AE123"/>
    <mergeCell ref="S123:Y123"/>
    <mergeCell ref="AF123:AM123"/>
    <mergeCell ref="AF122:AM122"/>
    <mergeCell ref="AH149:AM149"/>
    <mergeCell ref="A144:AM144"/>
    <mergeCell ref="A149:AG149"/>
    <mergeCell ref="AH146:AM146"/>
    <mergeCell ref="A146:AG146"/>
    <mergeCell ref="AH148:AM148"/>
    <mergeCell ref="A148:T148"/>
    <mergeCell ref="A152:G152"/>
    <mergeCell ref="C121:R121"/>
    <mergeCell ref="A147:AG147"/>
    <mergeCell ref="C124:R124"/>
    <mergeCell ref="C118:R118"/>
    <mergeCell ref="A145:AG145"/>
    <mergeCell ref="AF118:AM118"/>
    <mergeCell ref="H152:AM152"/>
    <mergeCell ref="AB150:AF150"/>
    <mergeCell ref="AG150:AI150"/>
    <mergeCell ref="AI68:AM68"/>
    <mergeCell ref="AE68:AH68"/>
    <mergeCell ref="G67:J67"/>
    <mergeCell ref="X68:AD68"/>
    <mergeCell ref="K68:P68"/>
    <mergeCell ref="AI67:AM67"/>
    <mergeCell ref="X67:AD67"/>
    <mergeCell ref="Q67:W67"/>
    <mergeCell ref="Q68:W68"/>
    <mergeCell ref="AJ53:AM53"/>
    <mergeCell ref="A52:G53"/>
    <mergeCell ref="AG52:AM52"/>
    <mergeCell ref="N53:AB53"/>
    <mergeCell ref="A54:G54"/>
    <mergeCell ref="I54:M54"/>
    <mergeCell ref="AC54:AH54"/>
    <mergeCell ref="Q52:Y52"/>
    <mergeCell ref="AC53:AI53"/>
    <mergeCell ref="T65:U65"/>
    <mergeCell ref="I55:M55"/>
    <mergeCell ref="A55:G55"/>
    <mergeCell ref="V54:AA54"/>
    <mergeCell ref="A56:G58"/>
    <mergeCell ref="AC64:AE64"/>
    <mergeCell ref="I60:N60"/>
    <mergeCell ref="H65:P65"/>
    <mergeCell ref="V65:W65"/>
    <mergeCell ref="Q65:S65"/>
    <mergeCell ref="A68:F68"/>
    <mergeCell ref="A67:F67"/>
    <mergeCell ref="X57:AM57"/>
    <mergeCell ref="H56:W56"/>
    <mergeCell ref="H57:W57"/>
    <mergeCell ref="H58:W58"/>
    <mergeCell ref="A65:G65"/>
    <mergeCell ref="AE67:AH67"/>
    <mergeCell ref="A66:AM66"/>
    <mergeCell ref="K67:P67"/>
    <mergeCell ref="H38:M38"/>
    <mergeCell ref="AC38:AD38"/>
    <mergeCell ref="X34:AD34"/>
    <mergeCell ref="O34:R34"/>
    <mergeCell ref="AG50:AM50"/>
    <mergeCell ref="X50:Y50"/>
    <mergeCell ref="AE37:AM37"/>
    <mergeCell ref="AE40:AM40"/>
    <mergeCell ref="N35:Y35"/>
    <mergeCell ref="X36:Y36"/>
    <mergeCell ref="A34:G35"/>
    <mergeCell ref="H35:M35"/>
    <mergeCell ref="A36:G36"/>
    <mergeCell ref="H36:M36"/>
    <mergeCell ref="H37:M37"/>
    <mergeCell ref="H34:M34"/>
    <mergeCell ref="K28:L28"/>
    <mergeCell ref="H27:M27"/>
    <mergeCell ref="X26:AD26"/>
    <mergeCell ref="W28:AA28"/>
    <mergeCell ref="A28:G28"/>
    <mergeCell ref="N25:Y25"/>
    <mergeCell ref="N26:W26"/>
    <mergeCell ref="AA29:AD29"/>
    <mergeCell ref="AD31:AM31"/>
    <mergeCell ref="AD28:AG28"/>
    <mergeCell ref="P28:S28"/>
    <mergeCell ref="T28:V28"/>
    <mergeCell ref="X29:Z29"/>
    <mergeCell ref="N29:Q29"/>
    <mergeCell ref="AB23:AD23"/>
    <mergeCell ref="AC27:AD27"/>
    <mergeCell ref="H23:AA23"/>
    <mergeCell ref="H26:M26"/>
    <mergeCell ref="Z27:AB27"/>
    <mergeCell ref="N27:Y27"/>
    <mergeCell ref="X24:AD24"/>
    <mergeCell ref="H25:M25"/>
    <mergeCell ref="N24:W24"/>
    <mergeCell ref="AE25:AF25"/>
    <mergeCell ref="AH28:AI28"/>
    <mergeCell ref="AJ28:AM28"/>
    <mergeCell ref="AE27:AF27"/>
    <mergeCell ref="AE36:AF36"/>
    <mergeCell ref="AG25:AM25"/>
    <mergeCell ref="AG27:AM27"/>
    <mergeCell ref="AG36:AM36"/>
    <mergeCell ref="AG29:AM29"/>
    <mergeCell ref="A30:AM30"/>
    <mergeCell ref="Z35:AB35"/>
    <mergeCell ref="AB28:AC28"/>
    <mergeCell ref="R29:W29"/>
    <mergeCell ref="H31:Y31"/>
    <mergeCell ref="H29:M29"/>
    <mergeCell ref="X32:AD32"/>
    <mergeCell ref="H33:W33"/>
    <mergeCell ref="Z31:AC31"/>
    <mergeCell ref="A31:G31"/>
    <mergeCell ref="O54:T54"/>
    <mergeCell ref="T40:W40"/>
    <mergeCell ref="T49:V49"/>
    <mergeCell ref="Q47:T47"/>
    <mergeCell ref="A51:AM51"/>
    <mergeCell ref="Z36:AD36"/>
    <mergeCell ref="A37:G38"/>
    <mergeCell ref="A40:G41"/>
    <mergeCell ref="A39:G39"/>
    <mergeCell ref="I39:M39"/>
    <mergeCell ref="AG41:AM41"/>
    <mergeCell ref="A46:AM46"/>
    <mergeCell ref="X48:AD48"/>
    <mergeCell ref="Z52:AF52"/>
    <mergeCell ref="Z41:AB41"/>
    <mergeCell ref="AC41:AD41"/>
    <mergeCell ref="AE44:AF44"/>
    <mergeCell ref="AE41:AF41"/>
    <mergeCell ref="AE43:AM43"/>
    <mergeCell ref="V42:AA42"/>
    <mergeCell ref="O40:R40"/>
    <mergeCell ref="Z44:AB44"/>
    <mergeCell ref="N36:Q36"/>
    <mergeCell ref="R36:W36"/>
    <mergeCell ref="X37:AD37"/>
    <mergeCell ref="N41:Y41"/>
    <mergeCell ref="O42:T42"/>
    <mergeCell ref="T37:W37"/>
    <mergeCell ref="O39:T39"/>
    <mergeCell ref="Z38:AB38"/>
  </mergeCells>
  <conditionalFormatting sqref="AC77:AF77">
    <cfRule type="expression" priority="1" dxfId="2" stopIfTrue="1">
      <formula>$S$77="нет"</formula>
    </cfRule>
  </conditionalFormatting>
  <conditionalFormatting sqref="AC80">
    <cfRule type="expression" priority="2" dxfId="2" stopIfTrue="1">
      <formula>$S$80="нет"</formula>
    </cfRule>
  </conditionalFormatting>
  <dataValidations count="9">
    <dataValidation type="list" allowBlank="1" showInputMessage="1" showErrorMessage="1" sqref="H129:AM129">
      <formula1>"кредит, поручительство, займ, лизинг"</formula1>
    </dataValidation>
    <dataValidation type="list" allowBlank="1" showInputMessage="1" showErrorMessage="1" sqref="S77 S80">
      <formula1>"да,нет"</formula1>
    </dataValidation>
    <dataValidation type="list" allowBlank="1" showInputMessage="1" showErrorMessage="1" sqref="AC77:AF77 AC80">
      <formula1>"&gt;выбрать,1,2,3,4,5,6,7"</formula1>
    </dataValidation>
    <dataValidation type="list" allowBlank="1" showInputMessage="1" showErrorMessage="1" sqref="K68:P71">
      <formula1>$CG$96:$CG$103</formula1>
    </dataValidation>
    <dataValidation type="list" allowBlank="1" showInputMessage="1" showErrorMessage="1" sqref="Q68:W71">
      <formula1>$CH$96:$CH$102</formula1>
    </dataValidation>
    <dataValidation type="list" allowBlank="1" showInputMessage="1" showErrorMessage="1" sqref="BB138 BB57 BB114 BB120 BB126 BB132 BB160">
      <formula1>$BB$57:$BB$66</formula1>
    </dataValidation>
    <dataValidation type="list" allowBlank="1" showErrorMessage="1" errorTitle="Гражданство" error="Выбрать из выпадающего списка" sqref="H48:W48 H13:W13">
      <formula1>$BK$11:$BK$13</formula1>
    </dataValidation>
    <dataValidation type="list" allowBlank="1" showInputMessage="1" showErrorMessage="1" sqref="Q52:Y52">
      <formula1>список1</formula1>
    </dataValidation>
    <dataValidation type="list" allowBlank="1" showInputMessage="1" showErrorMessage="1" sqref="AG52:AM52">
      <formula1>IF($Q$52="&gt;выбрать",список2_4,IF($Q$52="торговля",список2_1,IF($Q$52="услуги",список2_2,IF($Q$52="производство",список2_3,""))))</formula1>
    </dataValidation>
  </dataValidations>
  <printOptions/>
  <pageMargins left="0.78740157480315" right="0.393700787401575" top="0.393700787401575" bottom="0.78740157480315" header="0" footer="0.393700787401575"/>
  <pageSetup fitToHeight="10" fitToWidth="1" horizontalDpi="300" verticalDpi="300" orientation="portrait" paperSize="9" scale="41" r:id="rId4"/>
  <headerFooter alignWithMargins="0">
    <oddHeader>&amp;CПриложение 6.1 Анкета</oddHeader>
    <oddFooter>&amp;LПодпись заявителя, печать&amp;RСтр. &amp;P из &amp;N</oddFooter>
  </headerFooter>
  <rowBreaks count="2" manualBreakCount="2">
    <brk id="65" max="38" man="1"/>
    <brk id="13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AE88"/>
  <sheetViews>
    <sheetView showGridLines="0" showZeros="0" view="pageBreakPreview" zoomScale="75" zoomScaleNormal="60" zoomScaleSheetLayoutView="75" zoomScalePageLayoutView="0" workbookViewId="0" topLeftCell="B1">
      <selection activeCell="J1" sqref="J1"/>
    </sheetView>
  </sheetViews>
  <sheetFormatPr defaultColWidth="9.00390625" defaultRowHeight="12.75"/>
  <cols>
    <col min="1" max="1" width="11.125" style="2" customWidth="1"/>
    <col min="2" max="2" width="72.25390625" style="2" customWidth="1"/>
    <col min="3" max="3" width="27.00390625" style="2" customWidth="1"/>
    <col min="4" max="4" width="14.375" style="2" customWidth="1"/>
    <col min="5" max="6" width="35.75390625" style="2" hidden="1" customWidth="1"/>
    <col min="7" max="7" width="13.625" style="2" customWidth="1"/>
    <col min="8" max="9" width="26.625" style="2" customWidth="1"/>
    <col min="10" max="10" width="21.00390625" style="2" customWidth="1"/>
    <col min="11" max="11" width="19.125" style="2" customWidth="1"/>
    <col min="12" max="12" width="13.75390625" style="2" customWidth="1"/>
    <col min="13" max="13" width="5.875" style="2" customWidth="1"/>
    <col min="14" max="14" width="5.25390625" style="2" customWidth="1"/>
    <col min="15" max="15" width="9.00390625" style="2" customWidth="1"/>
    <col min="16" max="16" width="11.25390625" style="2" customWidth="1"/>
    <col min="17" max="17" width="10.125" style="2" customWidth="1"/>
    <col min="18" max="18" width="9.875" style="2" customWidth="1"/>
    <col min="19" max="19" width="1.25" style="2" customWidth="1"/>
    <col min="20" max="20" width="9.125" style="2" customWidth="1"/>
    <col min="21" max="21" width="15.00390625" style="2" hidden="1" customWidth="1"/>
    <col min="22" max="22" width="4.125" style="2" hidden="1" customWidth="1"/>
    <col min="23" max="23" width="4.875" style="2" hidden="1" customWidth="1"/>
    <col min="24" max="24" width="18.625" style="2" hidden="1" customWidth="1"/>
    <col min="25" max="25" width="9.125" style="2" hidden="1" customWidth="1"/>
    <col min="26" max="26" width="14.875" style="2" hidden="1" customWidth="1"/>
    <col min="27" max="27" width="5.00390625" style="2" customWidth="1"/>
    <col min="28" max="28" width="9.125" style="2" customWidth="1"/>
    <col min="29" max="29" width="42.375" style="2" customWidth="1"/>
    <col min="30" max="30" width="9.125" style="2" customWidth="1"/>
    <col min="31" max="31" width="0" style="2" hidden="1" customWidth="1"/>
    <col min="32" max="16384" width="9.125" style="2" customWidth="1"/>
  </cols>
  <sheetData>
    <row r="1" spans="1:16" s="3" customFormat="1" ht="18">
      <c r="A1" s="437"/>
      <c r="B1" s="438"/>
      <c r="C1" s="438"/>
      <c r="D1" s="438"/>
      <c r="E1" s="438"/>
      <c r="F1" s="438"/>
      <c r="G1" s="438"/>
      <c r="H1" s="549" t="s">
        <v>649</v>
      </c>
      <c r="I1" s="438"/>
      <c r="J1" s="438"/>
      <c r="K1" s="438"/>
      <c r="L1" s="438"/>
      <c r="M1" s="438"/>
      <c r="N1" s="438"/>
      <c r="O1" s="438"/>
      <c r="P1" s="438"/>
    </row>
    <row r="2" spans="1:14" s="3" customFormat="1" ht="18">
      <c r="A2" s="1922" t="s">
        <v>633</v>
      </c>
      <c r="B2" s="1922"/>
      <c r="C2" s="1922"/>
      <c r="D2" s="1922"/>
      <c r="E2" s="1922"/>
      <c r="F2" s="1922"/>
      <c r="G2" s="1922"/>
      <c r="H2" s="1922"/>
      <c r="I2" s="1922"/>
      <c r="J2" s="1922"/>
      <c r="K2" s="1922"/>
      <c r="L2" s="429"/>
      <c r="M2" s="429"/>
      <c r="N2" s="429"/>
    </row>
    <row r="3" spans="1:14" s="3" customFormat="1" ht="18" customHeight="1">
      <c r="A3" s="1923" t="s">
        <v>598</v>
      </c>
      <c r="B3" s="1923"/>
      <c r="C3" s="429">
        <f>наименование_заемщика</f>
        <v>0</v>
      </c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4" s="4" customFormat="1" ht="15.75" customHeight="1">
      <c r="A4" s="1923" t="s">
        <v>597</v>
      </c>
      <c r="B4" s="1923"/>
      <c r="C4" s="429">
        <f>размер_кредита</f>
        <v>0</v>
      </c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</row>
    <row r="5" spans="1:15" s="4" customFormat="1" ht="18">
      <c r="A5" s="490"/>
      <c r="B5" s="491"/>
      <c r="C5" s="430"/>
      <c r="D5" s="430"/>
      <c r="E5" s="430"/>
      <c r="F5" s="430"/>
      <c r="G5" s="430"/>
      <c r="H5" s="430"/>
      <c r="I5" s="430"/>
      <c r="J5" s="430"/>
      <c r="K5" s="430"/>
      <c r="L5" s="429"/>
      <c r="M5" s="429"/>
      <c r="N5" s="429"/>
      <c r="O5" s="433"/>
    </row>
    <row r="6" spans="2:18" s="3" customFormat="1" ht="6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434"/>
      <c r="M6" s="434"/>
      <c r="N6" s="434"/>
      <c r="O6" s="434"/>
      <c r="P6" s="5"/>
      <c r="Q6" s="5"/>
      <c r="R6" s="5"/>
    </row>
    <row r="7" spans="1:15" s="8" customFormat="1" ht="81.75" customHeight="1" thickBot="1">
      <c r="A7" s="485"/>
      <c r="B7" s="6" t="s">
        <v>592</v>
      </c>
      <c r="C7" s="1924"/>
      <c r="D7" s="1925"/>
      <c r="E7" s="1925"/>
      <c r="F7" s="1925"/>
      <c r="G7" s="1926"/>
      <c r="H7" s="6" t="s">
        <v>614</v>
      </c>
      <c r="I7" s="6" t="s">
        <v>333</v>
      </c>
      <c r="J7" s="6" t="s">
        <v>120</v>
      </c>
      <c r="K7" s="428" t="s">
        <v>121</v>
      </c>
      <c r="L7" s="435"/>
      <c r="M7" s="10"/>
      <c r="N7" s="436">
        <f>IF($K$57=0,"",SUM($K$29:$K$37)/$K$57)</f>
      </c>
      <c r="O7" s="10"/>
    </row>
    <row r="8" spans="1:22" s="8" customFormat="1" ht="16.5" thickBot="1">
      <c r="A8" s="486" t="s">
        <v>118</v>
      </c>
      <c r="B8" s="482" t="s">
        <v>211</v>
      </c>
      <c r="C8" s="483"/>
      <c r="D8" s="483"/>
      <c r="E8" s="483"/>
      <c r="F8" s="483"/>
      <c r="G8" s="483"/>
      <c r="H8" s="483"/>
      <c r="I8" s="483"/>
      <c r="J8" s="522"/>
      <c r="K8" s="484"/>
      <c r="L8" s="435"/>
      <c r="M8" s="10"/>
      <c r="N8" s="10"/>
      <c r="O8" s="10"/>
      <c r="R8" s="10"/>
      <c r="S8" s="10"/>
      <c r="T8" s="10"/>
      <c r="U8" s="10"/>
      <c r="V8" s="10"/>
    </row>
    <row r="9" spans="1:31" s="8" customFormat="1" ht="15">
      <c r="A9" s="73">
        <v>1</v>
      </c>
      <c r="B9" s="169" t="s">
        <v>472</v>
      </c>
      <c r="C9" s="1988">
        <f>'Анкета ИП или ООО '!S86</f>
        <v>0</v>
      </c>
      <c r="D9" s="1989"/>
      <c r="E9" s="1989"/>
      <c r="F9" s="1989"/>
      <c r="G9" s="1990"/>
      <c r="H9" s="172" t="s">
        <v>606</v>
      </c>
      <c r="I9" s="515"/>
      <c r="J9" s="526" t="s">
        <v>622</v>
      </c>
      <c r="K9" s="431">
        <f>'Расчет платежесп. поручит ФЛ'!B66</f>
        <v>0</v>
      </c>
      <c r="L9" s="435"/>
      <c r="M9" s="10"/>
      <c r="N9" s="10"/>
      <c r="O9" s="10"/>
      <c r="R9" s="10"/>
      <c r="S9" s="10"/>
      <c r="T9" s="10"/>
      <c r="U9" s="10"/>
      <c r="V9" s="10"/>
      <c r="AC9" s="14"/>
      <c r="AE9" s="14">
        <f>IF(AC9="",AC10,IF(AC10="",AC9,обеспечение))</f>
        <v>0</v>
      </c>
    </row>
    <row r="10" spans="1:29" s="8" customFormat="1" ht="15">
      <c r="A10" s="15">
        <v>2</v>
      </c>
      <c r="B10" s="169" t="s">
        <v>602</v>
      </c>
      <c r="C10" s="1988">
        <f>'Анкета ИП или ООО '!S87</f>
        <v>0</v>
      </c>
      <c r="D10" s="1989"/>
      <c r="E10" s="1989"/>
      <c r="F10" s="1989"/>
      <c r="G10" s="1990"/>
      <c r="H10" s="1949">
        <f>'Оценка по  имуществу ФЛ'!C60</f>
        <v>0</v>
      </c>
      <c r="I10" s="1991"/>
      <c r="J10" s="527">
        <v>0.5</v>
      </c>
      <c r="K10" s="431">
        <f>'Оценка по  имуществу ФЛ'!C60/2</f>
        <v>0</v>
      </c>
      <c r="L10" s="435"/>
      <c r="M10" s="10"/>
      <c r="N10" s="10"/>
      <c r="O10" s="10"/>
      <c r="R10" s="10"/>
      <c r="S10" s="10"/>
      <c r="T10" s="10"/>
      <c r="U10" s="10"/>
      <c r="V10" s="10"/>
      <c r="AC10" s="14"/>
    </row>
    <row r="11" spans="1:29" s="8" customFormat="1" ht="15" hidden="1">
      <c r="A11" s="15">
        <v>3</v>
      </c>
      <c r="B11" s="169">
        <f>'Анкета ИП или ООО '!C88</f>
        <v>0</v>
      </c>
      <c r="C11" s="170">
        <f>'Анкета ИП или ООО '!S88</f>
        <v>0</v>
      </c>
      <c r="D11" s="174"/>
      <c r="E11" s="174"/>
      <c r="F11" s="174"/>
      <c r="G11" s="174"/>
      <c r="H11" s="466">
        <f>'Анкета ИП или ООО '!AF88</f>
        <v>0</v>
      </c>
      <c r="I11" s="516"/>
      <c r="J11" s="27"/>
      <c r="K11" s="431">
        <f>IF(H11=0,"",(100%-J11)*H11)</f>
      </c>
      <c r="L11" s="435"/>
      <c r="M11" s="10"/>
      <c r="N11" s="10"/>
      <c r="O11" s="10"/>
      <c r="R11" s="10"/>
      <c r="S11" s="10"/>
      <c r="T11" s="10"/>
      <c r="U11" s="10"/>
      <c r="V11" s="10"/>
      <c r="Z11" s="8" t="str">
        <f>IF(SUM(S29:S38)=0,"0",IF(SUM(S29:S38)&gt;0,"5",M28))</f>
        <v>0</v>
      </c>
      <c r="AC11" s="10"/>
    </row>
    <row r="12" spans="1:26" s="8" customFormat="1" ht="15" hidden="1">
      <c r="A12" s="15">
        <v>4</v>
      </c>
      <c r="B12" s="169">
        <f>'Анкета ИП или ООО '!C89</f>
        <v>0</v>
      </c>
      <c r="C12" s="465">
        <f>'Анкета ИП или ООО '!S89</f>
        <v>0</v>
      </c>
      <c r="D12" s="14"/>
      <c r="E12" s="14"/>
      <c r="F12" s="14"/>
      <c r="G12" s="14"/>
      <c r="H12" s="468">
        <f>'Анкета ИП или ООО '!AF89</f>
        <v>0</v>
      </c>
      <c r="I12" s="468"/>
      <c r="J12" s="28"/>
      <c r="K12" s="432">
        <f>IF(H12=0,"",(100%-J12)*H12)</f>
      </c>
      <c r="L12" s="435"/>
      <c r="M12" s="10"/>
      <c r="N12" s="10"/>
      <c r="O12" s="10"/>
      <c r="R12" s="10"/>
      <c r="S12" s="10"/>
      <c r="T12" s="10"/>
      <c r="U12" s="10"/>
      <c r="V12" s="10"/>
      <c r="Z12" s="8" t="e">
        <f>IF(SUM(#REF!)=0,"0",IF(SUM(#REF!)&gt;0,"10",#REF!))</f>
        <v>#REF!</v>
      </c>
    </row>
    <row r="13" spans="1:22" s="8" customFormat="1" ht="15" hidden="1">
      <c r="A13" s="15">
        <v>5</v>
      </c>
      <c r="B13" s="169">
        <f>'Анкета ИП или ООО '!C90</f>
        <v>0</v>
      </c>
      <c r="C13" s="170">
        <f>'Анкета ИП или ООО '!S90</f>
        <v>0</v>
      </c>
      <c r="D13" s="18"/>
      <c r="E13" s="18"/>
      <c r="F13" s="18"/>
      <c r="G13" s="18"/>
      <c r="H13" s="172">
        <f>'Анкета ИП или ООО '!AF90</f>
        <v>0</v>
      </c>
      <c r="I13" s="463"/>
      <c r="J13" s="467"/>
      <c r="K13" s="432">
        <f>IF(H13=0,"",(100%-J13)*H13)</f>
      </c>
      <c r="L13" s="435"/>
      <c r="M13" s="10"/>
      <c r="N13" s="10"/>
      <c r="O13" s="10"/>
      <c r="R13" s="10"/>
      <c r="S13" s="10"/>
      <c r="T13" s="10"/>
      <c r="U13" s="10"/>
      <c r="V13" s="10"/>
    </row>
    <row r="14" spans="2:22" s="8" customFormat="1" ht="3" customHeight="1" thickBot="1">
      <c r="B14" s="461"/>
      <c r="C14" s="461"/>
      <c r="D14" s="10"/>
      <c r="E14" s="10"/>
      <c r="F14" s="10"/>
      <c r="G14" s="10"/>
      <c r="H14" s="1984" t="s">
        <v>601</v>
      </c>
      <c r="I14" s="1985"/>
      <c r="J14" s="1986"/>
      <c r="K14" s="173">
        <f>'Расчет платежесп. поручит ФЛ'!B66+'Оценка по  имуществу ФЛ'!C60/2</f>
        <v>0</v>
      </c>
      <c r="L14" s="435"/>
      <c r="M14" s="10"/>
      <c r="N14" s="10"/>
      <c r="O14" s="10"/>
      <c r="R14" s="10"/>
      <c r="S14" s="10"/>
      <c r="T14" s="10"/>
      <c r="U14" s="10"/>
      <c r="V14" s="10"/>
    </row>
    <row r="15" spans="1:24" s="8" customFormat="1" ht="32.25" customHeight="1">
      <c r="A15" s="495"/>
      <c r="B15" s="1987" t="str">
        <f>IF(K14=0," ",IF(K14&gt;1000000,"Максимальная сумма поручительства ФЛ не может превышать: "," "))</f>
        <v> </v>
      </c>
      <c r="C15" s="1987"/>
      <c r="D15" s="1987"/>
      <c r="E15" s="1987"/>
      <c r="F15" s="1987"/>
      <c r="G15" s="1987"/>
      <c r="H15" s="1987"/>
      <c r="I15" s="1987"/>
      <c r="J15" s="1987"/>
      <c r="K15" s="496" t="str">
        <f>IF(K14=0," ",IF(K14&gt;1000000,X15,K14))</f>
        <v> </v>
      </c>
      <c r="L15" s="435"/>
      <c r="M15" s="10"/>
      <c r="N15" s="10"/>
      <c r="O15" s="10"/>
      <c r="R15" s="10"/>
      <c r="S15" s="10"/>
      <c r="T15" s="10"/>
      <c r="U15" s="10"/>
      <c r="V15" s="10"/>
      <c r="X15" s="509">
        <v>1000000</v>
      </c>
    </row>
    <row r="16" spans="1:15" s="8" customFormat="1" ht="12" customHeight="1" thickBot="1">
      <c r="A16" s="1974"/>
      <c r="B16" s="1974"/>
      <c r="C16" s="1974"/>
      <c r="D16" s="1974"/>
      <c r="E16" s="1974"/>
      <c r="F16" s="1974"/>
      <c r="G16" s="1974"/>
      <c r="H16" s="1974"/>
      <c r="I16" s="1974"/>
      <c r="J16" s="1974"/>
      <c r="K16" s="1974"/>
      <c r="L16" s="435"/>
      <c r="M16" s="10"/>
      <c r="N16" s="10"/>
      <c r="O16" s="10"/>
    </row>
    <row r="17" spans="1:15" s="8" customFormat="1" ht="32.25" customHeight="1" hidden="1" thickBot="1">
      <c r="A17" s="1974"/>
      <c r="B17" s="1974"/>
      <c r="C17" s="1974"/>
      <c r="D17" s="1974"/>
      <c r="E17" s="1974"/>
      <c r="F17" s="1974"/>
      <c r="G17" s="1974"/>
      <c r="H17" s="1974"/>
      <c r="I17" s="1974"/>
      <c r="J17" s="1974"/>
      <c r="K17" s="1974"/>
      <c r="L17" s="435"/>
      <c r="M17" s="10"/>
      <c r="N17" s="10"/>
      <c r="O17" s="10"/>
    </row>
    <row r="18" spans="1:15" s="8" customFormat="1" ht="32.25" thickBot="1">
      <c r="A18" s="528" t="s">
        <v>118</v>
      </c>
      <c r="B18" s="487" t="s">
        <v>589</v>
      </c>
      <c r="C18" s="529" t="s">
        <v>251</v>
      </c>
      <c r="D18" s="475" t="s">
        <v>567</v>
      </c>
      <c r="E18" s="489"/>
      <c r="F18" s="489"/>
      <c r="G18" s="475" t="s">
        <v>565</v>
      </c>
      <c r="H18" s="475"/>
      <c r="I18" s="475"/>
      <c r="J18" s="523">
        <v>0.3</v>
      </c>
      <c r="K18" s="477"/>
      <c r="L18" s="435"/>
      <c r="M18" s="10"/>
      <c r="N18" s="10"/>
      <c r="O18" s="10"/>
    </row>
    <row r="19" spans="1:12" s="8" customFormat="1" ht="48" customHeight="1">
      <c r="A19" s="73">
        <v>1</v>
      </c>
      <c r="B19" s="493">
        <f>'Анкета ИП или ООО '!C94</f>
        <v>0</v>
      </c>
      <c r="C19" s="170">
        <f>'Анкета ИП или ООО '!S94</f>
        <v>0</v>
      </c>
      <c r="D19" s="171">
        <f>'Анкета ИП или ООО '!Z94</f>
        <v>0</v>
      </c>
      <c r="E19" s="171"/>
      <c r="F19" s="171"/>
      <c r="G19" s="171">
        <f>'Анкета ИП или ООО '!AD94</f>
        <v>0</v>
      </c>
      <c r="H19" s="172">
        <f>'Анкета ИП или ООО '!AF94</f>
        <v>0</v>
      </c>
      <c r="I19" s="521"/>
      <c r="J19" s="525">
        <v>0.3</v>
      </c>
      <c r="K19" s="173">
        <f>IF(I19=0,"",(100%-J19)*I19)</f>
      </c>
      <c r="L19" s="7"/>
    </row>
    <row r="20" spans="1:12" s="8" customFormat="1" ht="15">
      <c r="A20" s="15">
        <v>2</v>
      </c>
      <c r="B20" s="169">
        <f>'Анкета ИП или ООО '!C95</f>
        <v>0</v>
      </c>
      <c r="C20" s="170">
        <f>'Анкета ИП или ООО '!S95</f>
        <v>0</v>
      </c>
      <c r="D20" s="171">
        <f>'Анкета ИП или ООО '!Z95</f>
        <v>0</v>
      </c>
      <c r="E20" s="171"/>
      <c r="F20" s="171"/>
      <c r="G20" s="171">
        <f>'Анкета ИП или ООО '!AD95</f>
        <v>0</v>
      </c>
      <c r="H20" s="172">
        <f>'Анкета ИП или ООО '!AF95</f>
        <v>0</v>
      </c>
      <c r="I20" s="521"/>
      <c r="J20" s="525">
        <v>0.3</v>
      </c>
      <c r="K20" s="173">
        <f aca="true" t="shared" si="0" ref="K20:K26">IF(I20=0,"",(100%-J20)*I20)</f>
      </c>
      <c r="L20" s="7"/>
    </row>
    <row r="21" spans="1:12" s="8" customFormat="1" ht="15">
      <c r="A21" s="15">
        <v>3</v>
      </c>
      <c r="B21" s="169">
        <f>'Анкета ИП или ООО '!C96</f>
        <v>0</v>
      </c>
      <c r="C21" s="170">
        <f>'Анкета ИП или ООО '!S96</f>
        <v>0</v>
      </c>
      <c r="D21" s="171">
        <f>'Анкета ИП или ООО '!Z96</f>
        <v>0</v>
      </c>
      <c r="E21" s="171"/>
      <c r="F21" s="171"/>
      <c r="G21" s="171">
        <f>'Анкета ИП или ООО '!AD96</f>
        <v>0</v>
      </c>
      <c r="H21" s="172">
        <f>'Анкета ИП или ООО '!AF96</f>
        <v>0</v>
      </c>
      <c r="I21" s="521"/>
      <c r="J21" s="525">
        <v>0.3</v>
      </c>
      <c r="K21" s="173">
        <f t="shared" si="0"/>
      </c>
      <c r="L21" s="7"/>
    </row>
    <row r="22" spans="1:12" s="8" customFormat="1" ht="15">
      <c r="A22" s="15">
        <v>4</v>
      </c>
      <c r="B22" s="169">
        <f>'Анкета ИП или ООО '!C97</f>
        <v>0</v>
      </c>
      <c r="C22" s="170">
        <f>'Анкета ИП или ООО '!S97</f>
        <v>0</v>
      </c>
      <c r="D22" s="171">
        <f>'Анкета ИП или ООО '!Z97</f>
        <v>0</v>
      </c>
      <c r="E22" s="171"/>
      <c r="F22" s="171"/>
      <c r="G22" s="171">
        <f>'Анкета ИП или ООО '!AD97</f>
        <v>0</v>
      </c>
      <c r="H22" s="172">
        <f>'Анкета ИП или ООО '!AF97</f>
        <v>0</v>
      </c>
      <c r="I22" s="521"/>
      <c r="J22" s="525">
        <v>0.3</v>
      </c>
      <c r="K22" s="173">
        <f t="shared" si="0"/>
      </c>
      <c r="L22" s="7"/>
    </row>
    <row r="23" spans="1:12" s="8" customFormat="1" ht="15">
      <c r="A23" s="15">
        <v>5</v>
      </c>
      <c r="B23" s="169">
        <f>'Анкета ИП или ООО '!C98</f>
        <v>0</v>
      </c>
      <c r="C23" s="170">
        <f>'Анкета ИП или ООО '!S98</f>
        <v>0</v>
      </c>
      <c r="D23" s="171">
        <f>'Анкета ИП или ООО '!Z98</f>
        <v>0</v>
      </c>
      <c r="E23" s="171"/>
      <c r="F23" s="171"/>
      <c r="G23" s="171">
        <f>'Анкета ИП или ООО '!AD98</f>
        <v>0</v>
      </c>
      <c r="H23" s="172">
        <f>'Анкета ИП или ООО '!AF98</f>
        <v>0</v>
      </c>
      <c r="I23" s="521"/>
      <c r="J23" s="525">
        <v>0.3</v>
      </c>
      <c r="K23" s="173">
        <f t="shared" si="0"/>
      </c>
      <c r="L23" s="7"/>
    </row>
    <row r="24" spans="1:12" s="8" customFormat="1" ht="15">
      <c r="A24" s="15">
        <v>6</v>
      </c>
      <c r="B24" s="169">
        <f>'Анкета ИП или ООО '!C99</f>
        <v>0</v>
      </c>
      <c r="C24" s="170">
        <f>'Анкета ИП или ООО '!S99</f>
        <v>0</v>
      </c>
      <c r="D24" s="171">
        <f>'Анкета ИП или ООО '!Z99</f>
        <v>0</v>
      </c>
      <c r="E24" s="171"/>
      <c r="F24" s="171"/>
      <c r="G24" s="171">
        <f>'Анкета ИП или ООО '!AD99</f>
        <v>0</v>
      </c>
      <c r="H24" s="172">
        <f>'Анкета ИП или ООО '!AF99</f>
        <v>0</v>
      </c>
      <c r="I24" s="521"/>
      <c r="J24" s="525">
        <v>0.3</v>
      </c>
      <c r="K24" s="173">
        <f t="shared" si="0"/>
      </c>
      <c r="L24" s="7"/>
    </row>
    <row r="25" spans="1:12" s="8" customFormat="1" ht="15">
      <c r="A25" s="15">
        <v>7</v>
      </c>
      <c r="B25" s="169">
        <f>'Анкета ИП или ООО '!C100</f>
        <v>0</v>
      </c>
      <c r="C25" s="170">
        <f>'Анкета ИП или ООО '!S100</f>
        <v>0</v>
      </c>
      <c r="D25" s="171">
        <f>'Анкета ИП или ООО '!Z100</f>
        <v>0</v>
      </c>
      <c r="E25" s="171"/>
      <c r="F25" s="171"/>
      <c r="G25" s="171">
        <f>'Анкета ИП или ООО '!AD100</f>
        <v>0</v>
      </c>
      <c r="H25" s="172">
        <f>'Анкета ИП или ООО '!AF100</f>
        <v>0</v>
      </c>
      <c r="I25" s="521"/>
      <c r="J25" s="525">
        <v>0.3</v>
      </c>
      <c r="K25" s="173">
        <f t="shared" si="0"/>
      </c>
      <c r="L25" s="7"/>
    </row>
    <row r="26" spans="1:16" s="8" customFormat="1" ht="15">
      <c r="A26" s="15">
        <v>8</v>
      </c>
      <c r="B26" s="169">
        <f>'Анкета ИП или ООО '!C101</f>
        <v>0</v>
      </c>
      <c r="C26" s="170">
        <f>'Анкета ИП или ООО '!S101</f>
        <v>0</v>
      </c>
      <c r="D26" s="171">
        <f>'Анкета ИП или ООО '!Z101</f>
        <v>0</v>
      </c>
      <c r="E26" s="171"/>
      <c r="F26" s="171"/>
      <c r="G26" s="171">
        <f>'Анкета ИП или ООО '!AD101</f>
        <v>0</v>
      </c>
      <c r="H26" s="172">
        <f>'Анкета ИП или ООО '!AF101</f>
        <v>0</v>
      </c>
      <c r="I26" s="521"/>
      <c r="J26" s="525">
        <v>0.3</v>
      </c>
      <c r="K26" s="173">
        <f t="shared" si="0"/>
      </c>
      <c r="L26" s="7"/>
      <c r="P26" s="47"/>
    </row>
    <row r="27" spans="1:16" s="8" customFormat="1" ht="15.75" thickBot="1">
      <c r="A27" s="470"/>
      <c r="B27" s="470"/>
      <c r="C27" s="471"/>
      <c r="D27" s="472"/>
      <c r="E27" s="473"/>
      <c r="F27" s="473"/>
      <c r="G27" s="474"/>
      <c r="H27" s="1949" t="s">
        <v>594</v>
      </c>
      <c r="I27" s="1950"/>
      <c r="J27" s="1951"/>
      <c r="K27" s="173">
        <f>SUM(K19:K26)</f>
        <v>0</v>
      </c>
      <c r="L27" s="7"/>
      <c r="P27" s="47"/>
    </row>
    <row r="28" spans="1:12" s="8" customFormat="1" ht="36.75" thickBot="1">
      <c r="A28" s="487" t="s">
        <v>118</v>
      </c>
      <c r="B28" s="487" t="s">
        <v>590</v>
      </c>
      <c r="C28" s="529" t="s">
        <v>251</v>
      </c>
      <c r="D28" s="475" t="s">
        <v>587</v>
      </c>
      <c r="E28" s="476"/>
      <c r="F28" s="476"/>
      <c r="G28" s="475" t="s">
        <v>565</v>
      </c>
      <c r="H28" s="475"/>
      <c r="I28" s="475"/>
      <c r="J28" s="523">
        <v>0.5</v>
      </c>
      <c r="K28" s="475"/>
      <c r="L28" s="7"/>
    </row>
    <row r="29" spans="1:12" s="8" customFormat="1" ht="36" customHeight="1">
      <c r="A29" s="73">
        <v>1</v>
      </c>
      <c r="B29" s="493">
        <f>'Анкета ИП или ООО '!C103</f>
        <v>0</v>
      </c>
      <c r="C29" s="170">
        <f>'Анкета ИП или ООО '!S103</f>
        <v>0</v>
      </c>
      <c r="D29" s="171">
        <f>'Анкета ИП или ООО '!Z103</f>
        <v>0</v>
      </c>
      <c r="E29" s="171"/>
      <c r="F29" s="171"/>
      <c r="G29" s="171"/>
      <c r="H29" s="172">
        <f>'Анкета ИП или ООО '!AF103</f>
        <v>0</v>
      </c>
      <c r="I29" s="521"/>
      <c r="J29" s="524">
        <v>0.5</v>
      </c>
      <c r="K29" s="173">
        <f>IF(I29=0,"",(100%-J29)*I29)</f>
      </c>
      <c r="L29" s="7"/>
    </row>
    <row r="30" spans="1:12" s="8" customFormat="1" ht="15.75" customHeight="1">
      <c r="A30" s="15">
        <v>2</v>
      </c>
      <c r="B30" s="169">
        <f>'Анкета ИП или ООО '!C104</f>
        <v>0</v>
      </c>
      <c r="C30" s="170">
        <f>'Анкета ИП или ООО '!S104</f>
        <v>0</v>
      </c>
      <c r="D30" s="171">
        <f>'Анкета ИП или ООО '!Z104</f>
        <v>0</v>
      </c>
      <c r="E30" s="171"/>
      <c r="F30" s="171"/>
      <c r="G30" s="171"/>
      <c r="H30" s="172">
        <f>'Анкета ИП или ООО '!AF104</f>
        <v>0</v>
      </c>
      <c r="I30" s="521"/>
      <c r="J30" s="524">
        <v>0.5</v>
      </c>
      <c r="K30" s="173">
        <f aca="true" t="shared" si="1" ref="K30:K37">IF(I30=0,"",(100%-J30)*I30)</f>
      </c>
      <c r="L30" s="7"/>
    </row>
    <row r="31" spans="1:12" s="8" customFormat="1" ht="15">
      <c r="A31" s="15">
        <v>3</v>
      </c>
      <c r="B31" s="169">
        <f>'Анкета ИП или ООО '!C105</f>
        <v>0</v>
      </c>
      <c r="C31" s="170">
        <f>'Анкета ИП или ООО '!S105</f>
        <v>0</v>
      </c>
      <c r="D31" s="171">
        <f>'Анкета ИП или ООО '!Z105</f>
        <v>0</v>
      </c>
      <c r="E31" s="171"/>
      <c r="F31" s="171"/>
      <c r="G31" s="171"/>
      <c r="H31" s="172">
        <f>'Анкета ИП или ООО '!AF105</f>
        <v>0</v>
      </c>
      <c r="I31" s="521"/>
      <c r="J31" s="524">
        <v>0.5</v>
      </c>
      <c r="K31" s="173">
        <f t="shared" si="1"/>
      </c>
      <c r="L31" s="7"/>
    </row>
    <row r="32" spans="1:12" s="8" customFormat="1" ht="15">
      <c r="A32" s="15">
        <v>4</v>
      </c>
      <c r="B32" s="169">
        <f>'Анкета ИП или ООО '!C106</f>
        <v>0</v>
      </c>
      <c r="C32" s="170">
        <f>'Анкета ИП или ООО '!S106</f>
        <v>0</v>
      </c>
      <c r="D32" s="171">
        <f>'Анкета ИП или ООО '!Z106</f>
        <v>0</v>
      </c>
      <c r="E32" s="171"/>
      <c r="F32" s="171"/>
      <c r="G32" s="171"/>
      <c r="H32" s="172">
        <f>'Анкета ИП или ООО '!AF106</f>
        <v>0</v>
      </c>
      <c r="I32" s="521"/>
      <c r="J32" s="524">
        <v>0.5</v>
      </c>
      <c r="K32" s="173">
        <f t="shared" si="1"/>
      </c>
      <c r="L32" s="7"/>
    </row>
    <row r="33" spans="1:12" s="8" customFormat="1" ht="15">
      <c r="A33" s="15">
        <v>5</v>
      </c>
      <c r="B33" s="169">
        <f>'Анкета ИП или ООО '!C107</f>
        <v>0</v>
      </c>
      <c r="C33" s="170">
        <f>'Анкета ИП или ООО '!S107</f>
        <v>0</v>
      </c>
      <c r="D33" s="171">
        <f>'Анкета ИП или ООО '!Z107</f>
        <v>0</v>
      </c>
      <c r="E33" s="171"/>
      <c r="F33" s="171"/>
      <c r="G33" s="171"/>
      <c r="H33" s="172">
        <f>'Анкета ИП или ООО '!AF107</f>
        <v>0</v>
      </c>
      <c r="I33" s="521"/>
      <c r="J33" s="524">
        <v>0.5</v>
      </c>
      <c r="K33" s="173">
        <f t="shared" si="1"/>
      </c>
      <c r="L33" s="7"/>
    </row>
    <row r="34" spans="1:12" s="8" customFormat="1" ht="15">
      <c r="A34" s="15">
        <v>6</v>
      </c>
      <c r="B34" s="169">
        <f>'Анкета ИП или ООО '!C108</f>
        <v>0</v>
      </c>
      <c r="C34" s="170">
        <f>'Анкета ИП или ООО '!S108</f>
        <v>0</v>
      </c>
      <c r="D34" s="171">
        <f>'Анкета ИП или ООО '!Z108</f>
        <v>0</v>
      </c>
      <c r="E34" s="171"/>
      <c r="F34" s="171"/>
      <c r="G34" s="171"/>
      <c r="H34" s="172">
        <f>'Анкета ИП или ООО '!AF108</f>
        <v>0</v>
      </c>
      <c r="I34" s="521"/>
      <c r="J34" s="524">
        <v>0.5</v>
      </c>
      <c r="K34" s="173">
        <f t="shared" si="1"/>
      </c>
      <c r="L34" s="7"/>
    </row>
    <row r="35" spans="1:12" s="8" customFormat="1" ht="15">
      <c r="A35" s="15">
        <v>7</v>
      </c>
      <c r="B35" s="169">
        <f>'Анкета ИП или ООО '!C109</f>
        <v>0</v>
      </c>
      <c r="C35" s="170">
        <f>'Анкета ИП или ООО '!S109</f>
        <v>0</v>
      </c>
      <c r="D35" s="171">
        <f>'Анкета ИП или ООО '!Z109</f>
        <v>0</v>
      </c>
      <c r="E35" s="171"/>
      <c r="F35" s="171"/>
      <c r="G35" s="171"/>
      <c r="H35" s="172">
        <f>'Анкета ИП или ООО '!AF109</f>
        <v>0</v>
      </c>
      <c r="I35" s="521"/>
      <c r="J35" s="524">
        <v>0.5</v>
      </c>
      <c r="K35" s="173">
        <f t="shared" si="1"/>
      </c>
      <c r="L35" s="7"/>
    </row>
    <row r="36" spans="1:12" s="8" customFormat="1" ht="15">
      <c r="A36" s="15">
        <v>8</v>
      </c>
      <c r="B36" s="169">
        <f>'Анкета ИП или ООО '!C110</f>
        <v>0</v>
      </c>
      <c r="C36" s="170">
        <f>'Анкета ИП или ООО '!S110</f>
        <v>0</v>
      </c>
      <c r="D36" s="171">
        <f>'Анкета ИП или ООО '!Z110</f>
        <v>0</v>
      </c>
      <c r="E36" s="171"/>
      <c r="F36" s="171"/>
      <c r="G36" s="171"/>
      <c r="H36" s="172">
        <f>'Анкета ИП или ООО '!AF110</f>
        <v>0</v>
      </c>
      <c r="I36" s="521"/>
      <c r="J36" s="524">
        <v>0.5</v>
      </c>
      <c r="K36" s="173">
        <f t="shared" si="1"/>
      </c>
      <c r="L36" s="7"/>
    </row>
    <row r="37" spans="1:12" s="8" customFormat="1" ht="15">
      <c r="A37" s="15">
        <v>9</v>
      </c>
      <c r="B37" s="169">
        <f>'Анкета ИП или ООО '!C111</f>
        <v>0</v>
      </c>
      <c r="C37" s="170">
        <f>'Анкета ИП или ООО '!S111</f>
        <v>0</v>
      </c>
      <c r="D37" s="171">
        <f>'Анкета ИП или ООО '!Z111</f>
        <v>0</v>
      </c>
      <c r="E37" s="171"/>
      <c r="F37" s="171"/>
      <c r="G37" s="171"/>
      <c r="H37" s="172">
        <f>'Анкета ИП или ООО '!AF111</f>
        <v>0</v>
      </c>
      <c r="I37" s="521"/>
      <c r="J37" s="524">
        <v>0.5</v>
      </c>
      <c r="K37" s="173">
        <f t="shared" si="1"/>
      </c>
      <c r="L37" s="7"/>
    </row>
    <row r="38" spans="1:12" s="8" customFormat="1" ht="17.25" customHeight="1" thickBot="1">
      <c r="A38" s="15"/>
      <c r="B38" s="169"/>
      <c r="C38" s="465"/>
      <c r="D38" s="14"/>
      <c r="E38" s="469"/>
      <c r="F38" s="171"/>
      <c r="G38" s="171"/>
      <c r="H38" s="1984" t="s">
        <v>595</v>
      </c>
      <c r="I38" s="1985"/>
      <c r="J38" s="1986"/>
      <c r="K38" s="173">
        <f>SUM(K29:K37)</f>
        <v>0</v>
      </c>
      <c r="L38" s="7"/>
    </row>
    <row r="39" s="8" customFormat="1" ht="17.25" customHeight="1">
      <c r="L39" s="7"/>
    </row>
    <row r="40" spans="1:12" s="8" customFormat="1" ht="11.25" customHeight="1" thickBot="1">
      <c r="A40" s="461"/>
      <c r="B40" s="461"/>
      <c r="C40" s="461"/>
      <c r="D40" s="10"/>
      <c r="E40" s="462"/>
      <c r="F40" s="462"/>
      <c r="G40" s="10"/>
      <c r="H40" s="463"/>
      <c r="I40" s="463"/>
      <c r="J40" s="463"/>
      <c r="K40" s="464"/>
      <c r="L40" s="7"/>
    </row>
    <row r="41" spans="1:11" s="8" customFormat="1" ht="15.75" customHeight="1">
      <c r="A41" s="1964" t="s">
        <v>118</v>
      </c>
      <c r="B41" s="1978" t="s">
        <v>588</v>
      </c>
      <c r="C41" s="1981" t="s">
        <v>251</v>
      </c>
      <c r="D41" s="1955" t="s">
        <v>568</v>
      </c>
      <c r="E41" s="478"/>
      <c r="F41" s="478"/>
      <c r="G41" s="1958" t="s">
        <v>566</v>
      </c>
      <c r="H41" s="1975"/>
      <c r="I41" s="512"/>
      <c r="J41" s="1961">
        <v>0.2</v>
      </c>
      <c r="K41" s="1975"/>
    </row>
    <row r="42" spans="1:11" s="8" customFormat="1" ht="15.75">
      <c r="A42" s="1965"/>
      <c r="B42" s="1979"/>
      <c r="C42" s="1982"/>
      <c r="D42" s="1956"/>
      <c r="E42" s="479"/>
      <c r="F42" s="479"/>
      <c r="G42" s="1959"/>
      <c r="H42" s="1976"/>
      <c r="I42" s="513"/>
      <c r="J42" s="1962"/>
      <c r="K42" s="1976"/>
    </row>
    <row r="43" spans="1:11" s="8" customFormat="1" ht="9.75" customHeight="1" thickBot="1">
      <c r="A43" s="1966"/>
      <c r="B43" s="1980"/>
      <c r="C43" s="1983"/>
      <c r="D43" s="1957"/>
      <c r="E43" s="480"/>
      <c r="F43" s="480"/>
      <c r="G43" s="1960"/>
      <c r="H43" s="1977"/>
      <c r="I43" s="514"/>
      <c r="J43" s="1963"/>
      <c r="K43" s="1977"/>
    </row>
    <row r="44" spans="1:11" s="8" customFormat="1" ht="49.5" customHeight="1">
      <c r="A44" s="73">
        <v>1</v>
      </c>
      <c r="B44" s="493">
        <f>'Анкета ИП или ООО '!C114</f>
        <v>0</v>
      </c>
      <c r="C44" s="170">
        <f>'Анкета ИП или ООО '!S114</f>
        <v>0</v>
      </c>
      <c r="D44" s="170">
        <f>'Анкета ИП или ООО '!Z114</f>
        <v>0</v>
      </c>
      <c r="E44" s="171"/>
      <c r="F44" s="171"/>
      <c r="G44" s="171">
        <f>'Анкета ИП или ООО '!AD114</f>
        <v>0</v>
      </c>
      <c r="H44" s="172">
        <f>'Анкета ИП или ООО '!AF114</f>
        <v>0</v>
      </c>
      <c r="I44" s="521"/>
      <c r="J44" s="524">
        <v>0.2</v>
      </c>
      <c r="K44" s="173">
        <f>IF(I44=0,"",(100%-J44)*I44)</f>
      </c>
    </row>
    <row r="45" spans="1:11" s="8" customFormat="1" ht="15">
      <c r="A45" s="15">
        <v>2</v>
      </c>
      <c r="B45" s="169">
        <f>'Анкета ИП или ООО '!C115</f>
        <v>0</v>
      </c>
      <c r="C45" s="170">
        <f>'Анкета ИП или ООО '!S115</f>
        <v>0</v>
      </c>
      <c r="D45" s="171">
        <f>'Анкета ИП или ООО '!Z115</f>
        <v>0</v>
      </c>
      <c r="E45" s="171"/>
      <c r="F45" s="171"/>
      <c r="G45" s="171">
        <f>'Анкета ИП или ООО '!AD115</f>
        <v>0</v>
      </c>
      <c r="H45" s="172">
        <f>'Анкета ИП или ООО '!AF115</f>
        <v>0</v>
      </c>
      <c r="I45" s="521"/>
      <c r="J45" s="524">
        <v>0.2</v>
      </c>
      <c r="K45" s="173">
        <f>IF(I45=0,"",(100%-J45)*I45)</f>
      </c>
    </row>
    <row r="46" spans="1:11" s="8" customFormat="1" ht="15">
      <c r="A46" s="15">
        <v>3</v>
      </c>
      <c r="B46" s="169">
        <f>'Анкета ИП или ООО '!C116</f>
        <v>0</v>
      </c>
      <c r="C46" s="170">
        <f>'Анкета ИП или ООО '!S116</f>
        <v>0</v>
      </c>
      <c r="D46" s="171">
        <f>'Анкета ИП или ООО '!Z116</f>
        <v>0</v>
      </c>
      <c r="E46" s="171"/>
      <c r="F46" s="171"/>
      <c r="G46" s="171">
        <f>'Анкета ИП или ООО '!AD116</f>
        <v>0</v>
      </c>
      <c r="H46" s="172">
        <f>'Анкета ИП или ООО '!AF116</f>
        <v>0</v>
      </c>
      <c r="I46" s="521"/>
      <c r="J46" s="524">
        <v>0.2</v>
      </c>
      <c r="K46" s="173">
        <f>IF(I46=0,"",(100%-J46)*I46)</f>
      </c>
    </row>
    <row r="47" spans="1:11" s="8" customFormat="1" ht="15">
      <c r="A47" s="15">
        <v>4</v>
      </c>
      <c r="B47" s="169">
        <f>'Анкета ИП или ООО '!C117</f>
        <v>0</v>
      </c>
      <c r="C47" s="170">
        <f>'Анкета ИП или ООО '!S117</f>
        <v>0</v>
      </c>
      <c r="D47" s="171">
        <f>'Анкета ИП или ООО '!Z117</f>
        <v>0</v>
      </c>
      <c r="E47" s="171"/>
      <c r="F47" s="171"/>
      <c r="G47" s="171">
        <f>'Анкета ИП или ООО '!AD117</f>
        <v>0</v>
      </c>
      <c r="H47" s="172">
        <f>'Анкета ИП или ООО '!AF117</f>
        <v>0</v>
      </c>
      <c r="I47" s="521"/>
      <c r="J47" s="524">
        <v>0.2</v>
      </c>
      <c r="K47" s="173">
        <f>IF(I47=0,"",(100%-J47)*I47)</f>
      </c>
    </row>
    <row r="48" spans="1:11" s="8" customFormat="1" ht="15">
      <c r="A48" s="15">
        <v>5</v>
      </c>
      <c r="B48" s="169">
        <f>'Анкета ИП или ООО '!C118</f>
        <v>0</v>
      </c>
      <c r="C48" s="170">
        <f>'Анкета ИП или ООО '!S118</f>
        <v>0</v>
      </c>
      <c r="D48" s="171">
        <f>'Анкета ИП или ООО '!Z118</f>
        <v>0</v>
      </c>
      <c r="E48" s="171"/>
      <c r="F48" s="171"/>
      <c r="G48" s="171">
        <f>'Анкета ИП или ООО '!AD118</f>
        <v>0</v>
      </c>
      <c r="H48" s="1949" t="s">
        <v>596</v>
      </c>
      <c r="I48" s="1950"/>
      <c r="J48" s="1951"/>
      <c r="K48" s="173">
        <f>SUM(K44:K47)</f>
        <v>0</v>
      </c>
    </row>
    <row r="49" spans="1:11" s="8" customFormat="1" ht="15" hidden="1">
      <c r="A49" s="16">
        <v>6</v>
      </c>
      <c r="B49" s="169">
        <f>'Анкета ИП или ООО '!C119</f>
        <v>0</v>
      </c>
      <c r="C49" s="170">
        <f>'Анкета ИП или ООО '!S119</f>
        <v>0</v>
      </c>
      <c r="D49" s="171"/>
      <c r="E49" s="171"/>
      <c r="F49" s="171"/>
      <c r="G49" s="171"/>
      <c r="H49" s="172">
        <f>'Анкета ИП или ООО '!AF119</f>
        <v>0</v>
      </c>
      <c r="I49" s="515"/>
      <c r="J49" s="9"/>
      <c r="K49" s="173">
        <f aca="true" t="shared" si="2" ref="K49:K55">IF(H49=0,"",(100%-J49)*H49)</f>
      </c>
    </row>
    <row r="50" spans="1:11" s="8" customFormat="1" ht="15" hidden="1">
      <c r="A50" s="16">
        <v>7</v>
      </c>
      <c r="B50" s="169">
        <f>'Анкета ИП или ООО '!C120</f>
        <v>0</v>
      </c>
      <c r="C50" s="170">
        <f>'Анкета ИП или ООО '!S120</f>
        <v>0</v>
      </c>
      <c r="D50" s="171"/>
      <c r="E50" s="171"/>
      <c r="F50" s="171"/>
      <c r="G50" s="171"/>
      <c r="H50" s="172">
        <f>'Анкета ИП или ООО '!AF120</f>
        <v>0</v>
      </c>
      <c r="I50" s="515"/>
      <c r="J50" s="9"/>
      <c r="K50" s="173">
        <f t="shared" si="2"/>
      </c>
    </row>
    <row r="51" spans="1:11" s="8" customFormat="1" ht="15" hidden="1">
      <c r="A51" s="16">
        <v>8</v>
      </c>
      <c r="B51" s="169">
        <f>'Анкета ИП или ООО '!C121</f>
        <v>0</v>
      </c>
      <c r="C51" s="170">
        <f>'Анкета ИП или ООО '!S121</f>
        <v>0</v>
      </c>
      <c r="D51" s="171"/>
      <c r="E51" s="171"/>
      <c r="F51" s="171"/>
      <c r="G51" s="171"/>
      <c r="H51" s="172">
        <f>'Анкета ИП или ООО '!AF121</f>
        <v>0</v>
      </c>
      <c r="I51" s="515"/>
      <c r="J51" s="9"/>
      <c r="K51" s="173">
        <f t="shared" si="2"/>
      </c>
    </row>
    <row r="52" spans="1:11" s="8" customFormat="1" ht="15" hidden="1">
      <c r="A52" s="16">
        <v>9</v>
      </c>
      <c r="B52" s="169">
        <f>'Анкета ИП или ООО '!C122</f>
        <v>0</v>
      </c>
      <c r="C52" s="170">
        <f>'Анкета ИП или ООО '!S122</f>
        <v>0</v>
      </c>
      <c r="D52" s="171"/>
      <c r="E52" s="171"/>
      <c r="F52" s="171"/>
      <c r="G52" s="171"/>
      <c r="H52" s="172">
        <f>'Анкета ИП или ООО '!AF122</f>
        <v>0</v>
      </c>
      <c r="I52" s="515"/>
      <c r="J52" s="9"/>
      <c r="K52" s="173">
        <f t="shared" si="2"/>
      </c>
    </row>
    <row r="53" spans="1:11" s="8" customFormat="1" ht="15" hidden="1">
      <c r="A53" s="16">
        <v>10</v>
      </c>
      <c r="B53" s="169">
        <f>'Анкета ИП или ООО '!C123</f>
        <v>0</v>
      </c>
      <c r="C53" s="170">
        <f>'Анкета ИП или ООО '!S123</f>
        <v>0</v>
      </c>
      <c r="D53" s="171"/>
      <c r="E53" s="171"/>
      <c r="F53" s="171"/>
      <c r="G53" s="171"/>
      <c r="H53" s="172">
        <f>'Анкета ИП или ООО '!AF123</f>
        <v>0</v>
      </c>
      <c r="I53" s="515"/>
      <c r="J53" s="9"/>
      <c r="K53" s="173">
        <f t="shared" si="2"/>
      </c>
    </row>
    <row r="54" spans="1:11" s="8" customFormat="1" ht="15" hidden="1">
      <c r="A54" s="16">
        <v>11</v>
      </c>
      <c r="B54" s="169">
        <f>'Анкета ИП или ООО '!C124</f>
        <v>0</v>
      </c>
      <c r="C54" s="170">
        <f>'Анкета ИП или ООО '!S124</f>
        <v>0</v>
      </c>
      <c r="D54" s="171"/>
      <c r="E54" s="171"/>
      <c r="F54" s="171"/>
      <c r="G54" s="171"/>
      <c r="H54" s="172">
        <f>'Анкета ИП или ООО '!AF124</f>
        <v>0</v>
      </c>
      <c r="I54" s="515"/>
      <c r="J54" s="9"/>
      <c r="K54" s="173">
        <f t="shared" si="2"/>
      </c>
    </row>
    <row r="55" spans="1:11" s="8" customFormat="1" ht="15" hidden="1">
      <c r="A55" s="15">
        <v>12</v>
      </c>
      <c r="B55" s="169">
        <f>'Анкета ИП или ООО '!C125</f>
        <v>0</v>
      </c>
      <c r="C55" s="170">
        <f>'Анкета ИП или ООО '!S125</f>
        <v>0</v>
      </c>
      <c r="D55" s="171"/>
      <c r="E55" s="171"/>
      <c r="F55" s="171"/>
      <c r="G55" s="171"/>
      <c r="H55" s="172">
        <f>'Анкета ИП или ООО '!AF125</f>
        <v>0</v>
      </c>
      <c r="I55" s="515"/>
      <c r="J55" s="9"/>
      <c r="K55" s="173">
        <f t="shared" si="2"/>
      </c>
    </row>
    <row r="56" spans="1:12" s="8" customFormat="1" ht="15.75">
      <c r="A56" s="499"/>
      <c r="B56" s="481"/>
      <c r="C56" s="481"/>
      <c r="D56" s="481"/>
      <c r="E56" s="481"/>
      <c r="F56" s="481"/>
      <c r="G56" s="481"/>
      <c r="H56" s="481"/>
      <c r="I56" s="517"/>
      <c r="L56" s="7"/>
    </row>
    <row r="57" spans="1:15" s="8" customFormat="1" ht="15.75">
      <c r="A57" s="1930"/>
      <c r="B57" s="1931"/>
      <c r="C57" s="500"/>
      <c r="D57" s="500"/>
      <c r="E57" s="500"/>
      <c r="F57" s="500"/>
      <c r="G57" s="500"/>
      <c r="H57" s="501"/>
      <c r="I57" s="501"/>
      <c r="J57" s="498" t="s">
        <v>593</v>
      </c>
      <c r="K57" s="497">
        <f>SUM(K15,K27,K38,K48)</f>
        <v>0</v>
      </c>
      <c r="L57" s="7"/>
      <c r="M57" s="10"/>
      <c r="N57" s="10"/>
      <c r="O57" s="10"/>
    </row>
    <row r="58" spans="1:15" s="8" customFormat="1" ht="21.75" customHeight="1" thickBot="1">
      <c r="A58" s="1967" t="str">
        <f>IF(N7&gt;30%,"НЕОБХОДИМО согласовать залоговую стоимость в подразделение ДПА"," ")</f>
        <v>НЕОБХОДИМО согласовать залоговую стоимость в подразделение ДПА</v>
      </c>
      <c r="B58" s="1967"/>
      <c r="C58" s="1967"/>
      <c r="D58" s="1967"/>
      <c r="E58" s="1967"/>
      <c r="F58" s="1967"/>
      <c r="G58" s="1967"/>
      <c r="H58" s="1967"/>
      <c r="I58" s="1967"/>
      <c r="J58" s="1967"/>
      <c r="K58" s="1967"/>
      <c r="L58" s="7"/>
      <c r="M58" s="10"/>
      <c r="N58" s="10"/>
      <c r="O58" s="10"/>
    </row>
    <row r="59" spans="1:18" s="8" customFormat="1" ht="45.75" customHeight="1" hidden="1" thickBot="1">
      <c r="A59" s="74" t="s">
        <v>118</v>
      </c>
      <c r="B59" s="1936" t="s">
        <v>122</v>
      </c>
      <c r="C59" s="1937"/>
      <c r="D59" s="75"/>
      <c r="E59" s="75"/>
      <c r="F59" s="75"/>
      <c r="G59" s="75"/>
      <c r="H59" s="1928" t="s">
        <v>320</v>
      </c>
      <c r="I59" s="1938"/>
      <c r="J59" s="1929"/>
      <c r="K59" s="1928" t="s">
        <v>319</v>
      </c>
      <c r="L59" s="1929"/>
      <c r="M59" s="1928" t="s">
        <v>123</v>
      </c>
      <c r="N59" s="1938"/>
      <c r="O59" s="1938"/>
      <c r="P59" s="1938"/>
      <c r="Q59" s="1938"/>
      <c r="R59" s="1939"/>
    </row>
    <row r="60" spans="1:18" s="8" customFormat="1" ht="15.75" customHeight="1" hidden="1">
      <c r="A60" s="1952" t="s">
        <v>263</v>
      </c>
      <c r="B60" s="1953"/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4"/>
    </row>
    <row r="61" spans="1:18" s="8" customFormat="1" ht="15" hidden="1">
      <c r="A61" s="72">
        <v>1.1</v>
      </c>
      <c r="B61" s="1927" t="e">
        <f>'Анкета ИП или ООО '!#REF!</f>
        <v>#REF!</v>
      </c>
      <c r="C61" s="1927"/>
      <c r="D61" s="70"/>
      <c r="E61" s="70"/>
      <c r="F61" s="70"/>
      <c r="G61" s="70"/>
      <c r="H61" s="1927" t="e">
        <f>'Анкета ИП или ООО '!#REF!</f>
        <v>#REF!</v>
      </c>
      <c r="I61" s="1927"/>
      <c r="J61" s="1927"/>
      <c r="K61" s="1940" t="e">
        <f>'Анкета ИП или ООО '!#REF!</f>
        <v>#REF!</v>
      </c>
      <c r="L61" s="1927"/>
      <c r="M61" s="1927"/>
      <c r="N61" s="1927"/>
      <c r="O61" s="1927"/>
      <c r="P61" s="1927"/>
      <c r="Q61" s="1927"/>
      <c r="R61" s="1927"/>
    </row>
    <row r="62" spans="1:18" s="8" customFormat="1" ht="15" hidden="1">
      <c r="A62" s="72">
        <v>1.2</v>
      </c>
      <c r="B62" s="1927" t="e">
        <f>'Анкета ИП или ООО '!#REF!</f>
        <v>#REF!</v>
      </c>
      <c r="C62" s="1927"/>
      <c r="D62" s="70"/>
      <c r="E62" s="70"/>
      <c r="F62" s="70"/>
      <c r="G62" s="70"/>
      <c r="H62" s="1927" t="e">
        <f>'Анкета ИП или ООО '!#REF!</f>
        <v>#REF!</v>
      </c>
      <c r="I62" s="1927"/>
      <c r="J62" s="1927"/>
      <c r="K62" s="1940" t="e">
        <f>'Анкета ИП или ООО '!#REF!</f>
        <v>#REF!</v>
      </c>
      <c r="L62" s="1927"/>
      <c r="M62" s="1927"/>
      <c r="N62" s="1927"/>
      <c r="O62" s="1927"/>
      <c r="P62" s="1927"/>
      <c r="Q62" s="1927"/>
      <c r="R62" s="1927"/>
    </row>
    <row r="63" spans="1:18" s="8" customFormat="1" ht="15" hidden="1">
      <c r="A63" s="72">
        <v>1.3</v>
      </c>
      <c r="B63" s="1927" t="e">
        <f>'Анкета ИП или ООО '!#REF!</f>
        <v>#REF!</v>
      </c>
      <c r="C63" s="1927"/>
      <c r="D63" s="70"/>
      <c r="E63" s="70"/>
      <c r="F63" s="70"/>
      <c r="G63" s="70"/>
      <c r="H63" s="1927" t="e">
        <f>'Анкета ИП или ООО '!#REF!</f>
        <v>#REF!</v>
      </c>
      <c r="I63" s="1927"/>
      <c r="J63" s="1927"/>
      <c r="K63" s="1940" t="e">
        <f>'Анкета ИП или ООО '!#REF!</f>
        <v>#REF!</v>
      </c>
      <c r="L63" s="1927"/>
      <c r="M63" s="1927"/>
      <c r="N63" s="1927"/>
      <c r="O63" s="1927"/>
      <c r="P63" s="1927"/>
      <c r="Q63" s="1927"/>
      <c r="R63" s="1927"/>
    </row>
    <row r="64" spans="1:18" s="8" customFormat="1" ht="15" hidden="1">
      <c r="A64" s="71">
        <v>1.4</v>
      </c>
      <c r="B64" s="1927" t="e">
        <f>'Анкета ИП или ООО '!#REF!</f>
        <v>#REF!</v>
      </c>
      <c r="C64" s="1927"/>
      <c r="D64" s="70"/>
      <c r="E64" s="70"/>
      <c r="F64" s="70"/>
      <c r="G64" s="70"/>
      <c r="H64" s="1927" t="e">
        <f>'Анкета ИП или ООО '!#REF!</f>
        <v>#REF!</v>
      </c>
      <c r="I64" s="1927"/>
      <c r="J64" s="1927"/>
      <c r="K64" s="1940" t="e">
        <f>'Анкета ИП или ООО '!#REF!</f>
        <v>#REF!</v>
      </c>
      <c r="L64" s="1927"/>
      <c r="M64" s="1927"/>
      <c r="N64" s="1927"/>
      <c r="O64" s="1927"/>
      <c r="P64" s="1927"/>
      <c r="Q64" s="1927"/>
      <c r="R64" s="1927"/>
    </row>
    <row r="65" spans="1:18" s="8" customFormat="1" ht="15" hidden="1">
      <c r="A65" s="71">
        <v>1.5</v>
      </c>
      <c r="B65" s="1927" t="e">
        <f>'Анкета ИП или ООО '!#REF!</f>
        <v>#REF!</v>
      </c>
      <c r="C65" s="1927"/>
      <c r="D65" s="70"/>
      <c r="E65" s="70"/>
      <c r="F65" s="70"/>
      <c r="G65" s="70"/>
      <c r="H65" s="1927" t="e">
        <f>'Анкета ИП или ООО '!#REF!</f>
        <v>#REF!</v>
      </c>
      <c r="I65" s="1927"/>
      <c r="J65" s="1927"/>
      <c r="K65" s="1940" t="e">
        <f>'Анкета ИП или ООО '!#REF!</f>
        <v>#REF!</v>
      </c>
      <c r="L65" s="1927"/>
      <c r="M65" s="1927"/>
      <c r="N65" s="1927"/>
      <c r="O65" s="1927"/>
      <c r="P65" s="1927"/>
      <c r="Q65" s="1927"/>
      <c r="R65" s="1927"/>
    </row>
    <row r="66" spans="1:18" s="8" customFormat="1" ht="15" hidden="1">
      <c r="A66" s="15">
        <v>1.6</v>
      </c>
      <c r="B66" s="1927" t="e">
        <f>'Анкета ИП или ООО '!#REF!</f>
        <v>#REF!</v>
      </c>
      <c r="C66" s="1927"/>
      <c r="D66" s="70"/>
      <c r="E66" s="70"/>
      <c r="F66" s="70"/>
      <c r="G66" s="70"/>
      <c r="H66" s="1927" t="e">
        <f>'Анкета ИП или ООО '!#REF!</f>
        <v>#REF!</v>
      </c>
      <c r="I66" s="1927"/>
      <c r="J66" s="1927"/>
      <c r="K66" s="1940" t="e">
        <f>'Анкета ИП или ООО '!#REF!</f>
        <v>#REF!</v>
      </c>
      <c r="L66" s="1940"/>
      <c r="M66" s="1927"/>
      <c r="N66" s="1927"/>
      <c r="O66" s="1927"/>
      <c r="P66" s="1927"/>
      <c r="Q66" s="1927"/>
      <c r="R66" s="1927"/>
    </row>
    <row r="67" spans="1:18" s="8" customFormat="1" ht="15" hidden="1">
      <c r="A67" s="15">
        <v>1.7</v>
      </c>
      <c r="B67" s="1927" t="e">
        <f>'Анкета ИП или ООО '!#REF!</f>
        <v>#REF!</v>
      </c>
      <c r="C67" s="1927"/>
      <c r="D67" s="70"/>
      <c r="E67" s="70"/>
      <c r="F67" s="70"/>
      <c r="G67" s="70"/>
      <c r="H67" s="1927" t="e">
        <f>'Анкета ИП или ООО '!#REF!</f>
        <v>#REF!</v>
      </c>
      <c r="I67" s="1927"/>
      <c r="J67" s="1927"/>
      <c r="K67" s="1940" t="e">
        <f>'Анкета ИП или ООО '!#REF!</f>
        <v>#REF!</v>
      </c>
      <c r="L67" s="1940"/>
      <c r="M67" s="1927"/>
      <c r="N67" s="1927"/>
      <c r="O67" s="1927"/>
      <c r="P67" s="1927"/>
      <c r="Q67" s="1927"/>
      <c r="R67" s="1927"/>
    </row>
    <row r="68" spans="1:18" s="8" customFormat="1" ht="15.75" hidden="1">
      <c r="A68" s="1946" t="s">
        <v>264</v>
      </c>
      <c r="B68" s="1947"/>
      <c r="C68" s="1947"/>
      <c r="D68" s="1947"/>
      <c r="E68" s="1947"/>
      <c r="F68" s="1947"/>
      <c r="G68" s="1947"/>
      <c r="H68" s="1947"/>
      <c r="I68" s="1947"/>
      <c r="J68" s="1947"/>
      <c r="K68" s="1947"/>
      <c r="L68" s="1947"/>
      <c r="M68" s="1947"/>
      <c r="N68" s="1947"/>
      <c r="O68" s="1947"/>
      <c r="P68" s="1947"/>
      <c r="Q68" s="1947"/>
      <c r="R68" s="1948"/>
    </row>
    <row r="69" spans="1:18" s="8" customFormat="1" ht="15" hidden="1">
      <c r="A69" s="15">
        <v>2.1</v>
      </c>
      <c r="B69" s="1934" t="e">
        <f>'Анкета ИП или ООО '!#REF!</f>
        <v>#REF!</v>
      </c>
      <c r="C69" s="1935"/>
      <c r="D69" s="70"/>
      <c r="E69" s="70"/>
      <c r="F69" s="70"/>
      <c r="G69" s="70"/>
      <c r="H69" s="1934" t="e">
        <f>'Анкета ИП или ООО '!#REF!</f>
        <v>#REF!</v>
      </c>
      <c r="I69" s="1941"/>
      <c r="J69" s="1935"/>
      <c r="K69" s="1932" t="e">
        <f>'Анкета ИП или ООО '!#REF!</f>
        <v>#REF!</v>
      </c>
      <c r="L69" s="1933"/>
      <c r="M69" s="1927"/>
      <c r="N69" s="1927"/>
      <c r="O69" s="1927"/>
      <c r="P69" s="1927"/>
      <c r="Q69" s="1927"/>
      <c r="R69" s="1927"/>
    </row>
    <row r="70" spans="1:18" s="8" customFormat="1" ht="15" hidden="1">
      <c r="A70" s="15">
        <v>2.2</v>
      </c>
      <c r="B70" s="1934" t="e">
        <f>'Анкета ИП или ООО '!#REF!</f>
        <v>#REF!</v>
      </c>
      <c r="C70" s="1935"/>
      <c r="D70" s="70"/>
      <c r="E70" s="70"/>
      <c r="F70" s="70"/>
      <c r="G70" s="70"/>
      <c r="H70" s="1934" t="e">
        <f>'Анкета ИП или ООО '!#REF!</f>
        <v>#REF!</v>
      </c>
      <c r="I70" s="1941"/>
      <c r="J70" s="1935"/>
      <c r="K70" s="1932" t="e">
        <f>'Анкета ИП или ООО '!#REF!</f>
        <v>#REF!</v>
      </c>
      <c r="L70" s="1933"/>
      <c r="M70" s="1927"/>
      <c r="N70" s="1927"/>
      <c r="O70" s="1927"/>
      <c r="P70" s="1927"/>
      <c r="Q70" s="1927"/>
      <c r="R70" s="1927"/>
    </row>
    <row r="71" spans="1:18" s="8" customFormat="1" ht="15" hidden="1">
      <c r="A71" s="15">
        <v>2.3</v>
      </c>
      <c r="B71" s="1934" t="e">
        <f>'Анкета ИП или ООО '!#REF!</f>
        <v>#REF!</v>
      </c>
      <c r="C71" s="1935"/>
      <c r="D71" s="70"/>
      <c r="E71" s="70"/>
      <c r="F71" s="70"/>
      <c r="G71" s="70"/>
      <c r="H71" s="1934" t="e">
        <f>'Анкета ИП или ООО '!#REF!</f>
        <v>#REF!</v>
      </c>
      <c r="I71" s="1941"/>
      <c r="J71" s="1935"/>
      <c r="K71" s="1932" t="e">
        <f>'Анкета ИП или ООО '!#REF!</f>
        <v>#REF!</v>
      </c>
      <c r="L71" s="1933"/>
      <c r="M71" s="1927"/>
      <c r="N71" s="1927"/>
      <c r="O71" s="1927"/>
      <c r="P71" s="1927"/>
      <c r="Q71" s="1927"/>
      <c r="R71" s="1927"/>
    </row>
    <row r="72" spans="1:18" s="8" customFormat="1" ht="15" hidden="1">
      <c r="A72" s="15">
        <v>2.4</v>
      </c>
      <c r="B72" s="1934" t="e">
        <f>'Анкета ИП или ООО '!#REF!</f>
        <v>#REF!</v>
      </c>
      <c r="C72" s="1935"/>
      <c r="D72" s="70"/>
      <c r="E72" s="70"/>
      <c r="F72" s="70"/>
      <c r="G72" s="70"/>
      <c r="H72" s="1934" t="e">
        <f>'Анкета ИП или ООО '!#REF!</f>
        <v>#REF!</v>
      </c>
      <c r="I72" s="1941"/>
      <c r="J72" s="1935"/>
      <c r="K72" s="1932" t="e">
        <f>'Анкета ИП или ООО '!#REF!</f>
        <v>#REF!</v>
      </c>
      <c r="L72" s="1933"/>
      <c r="M72" s="1940"/>
      <c r="N72" s="1940"/>
      <c r="O72" s="1940"/>
      <c r="P72" s="1940"/>
      <c r="Q72" s="1940"/>
      <c r="R72" s="1940"/>
    </row>
    <row r="73" spans="1:18" s="8" customFormat="1" ht="15" hidden="1">
      <c r="A73" s="15">
        <v>2.5</v>
      </c>
      <c r="B73" s="1934" t="e">
        <f>'Анкета ИП или ООО '!#REF!</f>
        <v>#REF!</v>
      </c>
      <c r="C73" s="1935"/>
      <c r="D73" s="70"/>
      <c r="E73" s="70"/>
      <c r="F73" s="70"/>
      <c r="G73" s="70"/>
      <c r="H73" s="1934" t="e">
        <f>'Анкета ИП или ООО '!#REF!</f>
        <v>#REF!</v>
      </c>
      <c r="I73" s="1941"/>
      <c r="J73" s="1935"/>
      <c r="K73" s="1932" t="e">
        <f>'Анкета ИП или ООО '!#REF!</f>
        <v>#REF!</v>
      </c>
      <c r="L73" s="1933"/>
      <c r="M73" s="1927"/>
      <c r="N73" s="1927"/>
      <c r="O73" s="1927"/>
      <c r="P73" s="1927"/>
      <c r="Q73" s="1927"/>
      <c r="R73" s="1927"/>
    </row>
    <row r="74" spans="1:18" s="8" customFormat="1" ht="15" hidden="1">
      <c r="A74" s="15">
        <v>2.6</v>
      </c>
      <c r="B74" s="1934" t="e">
        <f>'Анкета ИП или ООО '!#REF!</f>
        <v>#REF!</v>
      </c>
      <c r="C74" s="1935"/>
      <c r="D74" s="70"/>
      <c r="E74" s="70"/>
      <c r="F74" s="70"/>
      <c r="G74" s="70"/>
      <c r="H74" s="1934" t="e">
        <f>'Анкета ИП или ООО '!#REF!</f>
        <v>#REF!</v>
      </c>
      <c r="I74" s="1941"/>
      <c r="J74" s="1935"/>
      <c r="K74" s="1932" t="e">
        <f>'Анкета ИП или ООО '!#REF!</f>
        <v>#REF!</v>
      </c>
      <c r="L74" s="1933"/>
      <c r="M74" s="1927"/>
      <c r="N74" s="1927"/>
      <c r="O74" s="1927"/>
      <c r="P74" s="1927"/>
      <c r="Q74" s="1927"/>
      <c r="R74" s="1927"/>
    </row>
    <row r="75" spans="1:18" s="8" customFormat="1" ht="15" hidden="1">
      <c r="A75" s="15">
        <v>2.7</v>
      </c>
      <c r="B75" s="1934" t="e">
        <f>'Анкета ИП или ООО '!#REF!</f>
        <v>#REF!</v>
      </c>
      <c r="C75" s="1935"/>
      <c r="D75" s="70"/>
      <c r="E75" s="70"/>
      <c r="F75" s="70"/>
      <c r="G75" s="70"/>
      <c r="H75" s="1934" t="e">
        <f>'Анкета ИП или ООО '!#REF!</f>
        <v>#REF!</v>
      </c>
      <c r="I75" s="1941"/>
      <c r="J75" s="1935"/>
      <c r="K75" s="1932" t="e">
        <f>'Анкета ИП или ООО '!#REF!</f>
        <v>#REF!</v>
      </c>
      <c r="L75" s="1933"/>
      <c r="M75" s="1927"/>
      <c r="N75" s="1927"/>
      <c r="O75" s="1927"/>
      <c r="P75" s="1927"/>
      <c r="Q75" s="1927"/>
      <c r="R75" s="1927"/>
    </row>
    <row r="76" spans="1:18" s="8" customFormat="1" ht="17.25" customHeight="1" hidden="1">
      <c r="A76" s="1971" t="s">
        <v>246</v>
      </c>
      <c r="B76" s="1972"/>
      <c r="C76" s="1973"/>
      <c r="D76" s="14"/>
      <c r="E76" s="14"/>
      <c r="F76" s="14"/>
      <c r="G76" s="14"/>
      <c r="H76" s="1942"/>
      <c r="I76" s="1945"/>
      <c r="J76" s="1943"/>
      <c r="K76" s="1942"/>
      <c r="L76" s="1943"/>
      <c r="M76" s="1944">
        <f>SUM(M61:P67,M69:P75)</f>
        <v>0</v>
      </c>
      <c r="N76" s="1944"/>
      <c r="O76" s="1944"/>
      <c r="P76" s="1944"/>
      <c r="Q76" s="1944"/>
      <c r="R76" s="1944"/>
    </row>
    <row r="77" spans="1:9" s="8" customFormat="1" ht="24" customHeight="1" hidden="1">
      <c r="A77" s="1970" t="s">
        <v>323</v>
      </c>
      <c r="B77" s="1970"/>
      <c r="C77" s="1970"/>
      <c r="D77" s="1970"/>
      <c r="E77" s="1970"/>
      <c r="F77" s="1970"/>
      <c r="G77" s="1970"/>
      <c r="H77" s="1970"/>
      <c r="I77" s="518"/>
    </row>
    <row r="78" spans="1:10" s="8" customFormat="1" ht="53.25" customHeight="1" hidden="1">
      <c r="A78" s="19" t="s">
        <v>224</v>
      </c>
      <c r="B78" s="19" t="s">
        <v>321</v>
      </c>
      <c r="C78" s="1969" t="s">
        <v>322</v>
      </c>
      <c r="D78" s="1969"/>
      <c r="E78" s="20"/>
      <c r="F78" s="20"/>
      <c r="G78" s="20"/>
      <c r="H78" s="20" t="s">
        <v>324</v>
      </c>
      <c r="I78" s="519"/>
      <c r="J78" s="11"/>
    </row>
    <row r="79" spans="1:10" s="8" customFormat="1" ht="15" customHeight="1" hidden="1">
      <c r="A79" s="18"/>
      <c r="B79" s="24"/>
      <c r="C79" s="21"/>
      <c r="D79" s="21"/>
      <c r="E79" s="21"/>
      <c r="F79" s="21"/>
      <c r="G79" s="21"/>
      <c r="H79" s="21">
        <f aca="true" t="shared" si="3" ref="H79:H84">B79-C79</f>
        <v>0</v>
      </c>
      <c r="I79" s="520"/>
      <c r="J79" s="17"/>
    </row>
    <row r="80" spans="1:10" s="8" customFormat="1" ht="15" customHeight="1" hidden="1">
      <c r="A80" s="14"/>
      <c r="B80" s="25"/>
      <c r="C80" s="22"/>
      <c r="D80" s="22"/>
      <c r="E80" s="22"/>
      <c r="F80" s="22"/>
      <c r="G80" s="22"/>
      <c r="H80" s="21">
        <f t="shared" si="3"/>
        <v>0</v>
      </c>
      <c r="I80" s="520"/>
      <c r="J80" s="17"/>
    </row>
    <row r="81" spans="1:10" s="8" customFormat="1" ht="15" customHeight="1" hidden="1">
      <c r="A81" s="14"/>
      <c r="B81" s="25"/>
      <c r="C81" s="22"/>
      <c r="D81" s="22"/>
      <c r="E81" s="22"/>
      <c r="F81" s="22"/>
      <c r="G81" s="22"/>
      <c r="H81" s="21">
        <f t="shared" si="3"/>
        <v>0</v>
      </c>
      <c r="I81" s="520"/>
      <c r="J81" s="17"/>
    </row>
    <row r="82" spans="1:10" s="8" customFormat="1" ht="15" customHeight="1" hidden="1">
      <c r="A82" s="14"/>
      <c r="B82" s="104"/>
      <c r="C82" s="22"/>
      <c r="D82" s="22"/>
      <c r="E82" s="22"/>
      <c r="F82" s="22"/>
      <c r="G82" s="22"/>
      <c r="H82" s="21">
        <f t="shared" si="3"/>
        <v>0</v>
      </c>
      <c r="I82" s="520"/>
      <c r="J82" s="17"/>
    </row>
    <row r="83" spans="1:10" s="8" customFormat="1" ht="15" customHeight="1" hidden="1">
      <c r="A83" s="14"/>
      <c r="B83" s="25"/>
      <c r="C83" s="22"/>
      <c r="D83" s="22"/>
      <c r="E83" s="22"/>
      <c r="F83" s="22"/>
      <c r="G83" s="22"/>
      <c r="H83" s="21">
        <f t="shared" si="3"/>
        <v>0</v>
      </c>
      <c r="I83" s="520"/>
      <c r="J83" s="17"/>
    </row>
    <row r="84" spans="1:9" s="8" customFormat="1" ht="15.75" hidden="1" thickBot="1">
      <c r="A84" s="14"/>
      <c r="B84" s="23"/>
      <c r="C84" s="23"/>
      <c r="D84" s="23"/>
      <c r="E84" s="23"/>
      <c r="F84" s="23"/>
      <c r="G84" s="23"/>
      <c r="H84" s="26">
        <f t="shared" si="3"/>
        <v>0</v>
      </c>
      <c r="I84" s="520"/>
    </row>
    <row r="85" spans="1:9" s="8" customFormat="1" ht="8.25" customHeight="1">
      <c r="A85" s="1968"/>
      <c r="B85" s="1968"/>
      <c r="C85" s="1968"/>
      <c r="H85" s="494">
        <f>MIN(H79:H84)</f>
        <v>0</v>
      </c>
      <c r="I85" s="494"/>
    </row>
    <row r="86" s="8" customFormat="1" ht="15"/>
    <row r="87" s="8" customFormat="1" ht="15"/>
    <row r="88" spans="2:3" s="8" customFormat="1" ht="15">
      <c r="B88" t="s">
        <v>603</v>
      </c>
      <c r="C88" s="8">
        <f>'Расчет платежесп. поручит ФЛ'!E6</f>
        <v>0</v>
      </c>
    </row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</sheetData>
  <sheetProtection password="C6FC" sheet="1"/>
  <mergeCells count="93">
    <mergeCell ref="H38:J38"/>
    <mergeCell ref="H41:H43"/>
    <mergeCell ref="B15:J15"/>
    <mergeCell ref="C9:G9"/>
    <mergeCell ref="C10:G10"/>
    <mergeCell ref="A16:K16"/>
    <mergeCell ref="H14:J14"/>
    <mergeCell ref="H10:I10"/>
    <mergeCell ref="A85:C85"/>
    <mergeCell ref="C78:D78"/>
    <mergeCell ref="A77:H77"/>
    <mergeCell ref="A76:C76"/>
    <mergeCell ref="B72:C72"/>
    <mergeCell ref="A17:K17"/>
    <mergeCell ref="K41:K43"/>
    <mergeCell ref="B41:B43"/>
    <mergeCell ref="C41:C43"/>
    <mergeCell ref="H27:J27"/>
    <mergeCell ref="D41:D43"/>
    <mergeCell ref="G41:G43"/>
    <mergeCell ref="J41:J43"/>
    <mergeCell ref="A41:A43"/>
    <mergeCell ref="A58:K58"/>
    <mergeCell ref="B75:C75"/>
    <mergeCell ref="H72:J72"/>
    <mergeCell ref="B74:C74"/>
    <mergeCell ref="H66:J66"/>
    <mergeCell ref="A68:R68"/>
    <mergeCell ref="M66:R66"/>
    <mergeCell ref="B66:C66"/>
    <mergeCell ref="K67:L67"/>
    <mergeCell ref="H48:J48"/>
    <mergeCell ref="A60:R60"/>
    <mergeCell ref="B61:C61"/>
    <mergeCell ref="H61:J61"/>
    <mergeCell ref="K61:L61"/>
    <mergeCell ref="K76:L76"/>
    <mergeCell ref="M76:R76"/>
    <mergeCell ref="H69:J69"/>
    <mergeCell ref="K74:L74"/>
    <mergeCell ref="K75:L75"/>
    <mergeCell ref="M69:R69"/>
    <mergeCell ref="M75:R75"/>
    <mergeCell ref="H76:J76"/>
    <mergeCell ref="H74:J74"/>
    <mergeCell ref="H75:J75"/>
    <mergeCell ref="M73:R73"/>
    <mergeCell ref="M74:R74"/>
    <mergeCell ref="B70:C70"/>
    <mergeCell ref="H70:J70"/>
    <mergeCell ref="K73:L73"/>
    <mergeCell ref="H73:J73"/>
    <mergeCell ref="B73:C73"/>
    <mergeCell ref="H71:J71"/>
    <mergeCell ref="K62:L62"/>
    <mergeCell ref="B63:C63"/>
    <mergeCell ref="B62:C62"/>
    <mergeCell ref="H63:J63"/>
    <mergeCell ref="K63:L63"/>
    <mergeCell ref="M71:R71"/>
    <mergeCell ref="B65:C65"/>
    <mergeCell ref="K66:L66"/>
    <mergeCell ref="K65:L65"/>
    <mergeCell ref="H65:J65"/>
    <mergeCell ref="B64:C64"/>
    <mergeCell ref="M70:R70"/>
    <mergeCell ref="B71:C71"/>
    <mergeCell ref="M64:R64"/>
    <mergeCell ref="M65:R65"/>
    <mergeCell ref="M62:R62"/>
    <mergeCell ref="M63:R63"/>
    <mergeCell ref="K64:L64"/>
    <mergeCell ref="H64:J64"/>
    <mergeCell ref="H62:J62"/>
    <mergeCell ref="K72:L72"/>
    <mergeCell ref="M67:R67"/>
    <mergeCell ref="B69:C69"/>
    <mergeCell ref="B67:C67"/>
    <mergeCell ref="H67:J67"/>
    <mergeCell ref="K69:L69"/>
    <mergeCell ref="K70:L70"/>
    <mergeCell ref="K71:L71"/>
    <mergeCell ref="M72:R72"/>
    <mergeCell ref="A2:K2"/>
    <mergeCell ref="A3:B3"/>
    <mergeCell ref="A4:B4"/>
    <mergeCell ref="C7:G7"/>
    <mergeCell ref="M61:R61"/>
    <mergeCell ref="K59:L59"/>
    <mergeCell ref="A57:B57"/>
    <mergeCell ref="B59:C59"/>
    <mergeCell ref="M59:R59"/>
    <mergeCell ref="H59:J59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59" r:id="rId3"/>
  <colBreaks count="1" manualBreakCount="1">
    <brk id="18" max="80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B2:K110"/>
  <sheetViews>
    <sheetView zoomScalePageLayoutView="0" workbookViewId="0" topLeftCell="A97">
      <selection activeCell="C51" sqref="C51:C52"/>
    </sheetView>
  </sheetViews>
  <sheetFormatPr defaultColWidth="9.00390625" defaultRowHeight="12.75"/>
  <cols>
    <col min="1" max="1" width="9.125" style="177" customWidth="1"/>
    <col min="2" max="2" width="27.25390625" style="177" customWidth="1"/>
    <col min="3" max="3" width="35.125" style="177" customWidth="1"/>
    <col min="4" max="4" width="27.375" style="177" customWidth="1"/>
    <col min="5" max="5" width="20.125" style="177" customWidth="1"/>
    <col min="6" max="6" width="15.875" style="177" customWidth="1"/>
    <col min="7" max="7" width="15.375" style="177" customWidth="1"/>
    <col min="8" max="8" width="14.625" style="177" customWidth="1"/>
    <col min="9" max="9" width="17.625" style="177" customWidth="1"/>
    <col min="10" max="16384" width="9.125" style="177" customWidth="1"/>
  </cols>
  <sheetData>
    <row r="2" spans="3:6" ht="12.75">
      <c r="C2" s="2013" t="s">
        <v>542</v>
      </c>
      <c r="D2" s="2014"/>
      <c r="E2" s="2014"/>
      <c r="F2" s="2014"/>
    </row>
    <row r="3" spans="3:6" ht="12.75">
      <c r="C3" s="2018" t="s">
        <v>549</v>
      </c>
      <c r="D3" s="2018"/>
      <c r="E3" s="2018"/>
      <c r="F3" s="2018"/>
    </row>
    <row r="4" spans="5:11" ht="12.75">
      <c r="E4" s="2014" t="s">
        <v>480</v>
      </c>
      <c r="F4" s="2014"/>
      <c r="G4" s="2014"/>
      <c r="H4" s="2007"/>
      <c r="I4" s="2007"/>
      <c r="J4" s="2007"/>
      <c r="K4" s="2007"/>
    </row>
    <row r="5" spans="5:11" ht="12.75">
      <c r="E5" s="2019" t="s">
        <v>548</v>
      </c>
      <c r="F5" s="2019"/>
      <c r="G5" s="2019"/>
      <c r="H5" s="199"/>
      <c r="I5" s="193"/>
      <c r="J5" s="193"/>
      <c r="K5" s="193"/>
    </row>
    <row r="6" spans="8:11" ht="12.75">
      <c r="H6" s="193"/>
      <c r="I6" s="193"/>
      <c r="J6" s="193"/>
      <c r="K6" s="193"/>
    </row>
    <row r="7" ht="16.5" thickBot="1">
      <c r="B7" s="178" t="s">
        <v>539</v>
      </c>
    </row>
    <row r="8" spans="2:3" ht="12.75" customHeight="1">
      <c r="B8" s="1995" t="s">
        <v>491</v>
      </c>
      <c r="C8" s="1995" t="s">
        <v>80</v>
      </c>
    </row>
    <row r="9" spans="2:3" ht="12.75">
      <c r="B9" s="1996"/>
      <c r="C9" s="1996"/>
    </row>
    <row r="10" spans="2:3" ht="13.5" thickBot="1">
      <c r="B10" s="1997"/>
      <c r="C10" s="1997"/>
    </row>
    <row r="11" spans="2:3" ht="12.75" customHeight="1">
      <c r="B11" s="1995" t="s">
        <v>492</v>
      </c>
      <c r="C11" s="2011">
        <v>41384</v>
      </c>
    </row>
    <row r="12" spans="2:3" ht="12.75">
      <c r="B12" s="1996"/>
      <c r="C12" s="1996"/>
    </row>
    <row r="13" spans="2:3" ht="13.5" customHeight="1" thickBot="1">
      <c r="B13" s="1997"/>
      <c r="C13" s="1997"/>
    </row>
    <row r="14" spans="2:3" ht="12.75" customHeight="1">
      <c r="B14" s="1995" t="s">
        <v>493</v>
      </c>
      <c r="C14" s="1992">
        <f>'Анкета ИП или ООО '!H33</f>
        <v>0</v>
      </c>
    </row>
    <row r="15" spans="2:3" ht="12.75">
      <c r="B15" s="1996"/>
      <c r="C15" s="1993"/>
    </row>
    <row r="16" spans="2:3" ht="13.5" thickBot="1">
      <c r="B16" s="1997"/>
      <c r="C16" s="1994"/>
    </row>
    <row r="17" spans="2:3" ht="12.75" customHeight="1">
      <c r="B17" s="1995" t="s">
        <v>494</v>
      </c>
      <c r="C17" s="1995" t="s">
        <v>550</v>
      </c>
    </row>
    <row r="18" spans="2:3" ht="12.75">
      <c r="B18" s="1996"/>
      <c r="C18" s="1996"/>
    </row>
    <row r="19" spans="2:3" ht="13.5" thickBot="1">
      <c r="B19" s="1997"/>
      <c r="C19" s="1997"/>
    </row>
    <row r="20" spans="2:3" ht="12.75" customHeight="1">
      <c r="B20" s="1995" t="s">
        <v>177</v>
      </c>
      <c r="C20" s="1992">
        <f>'Анкета ИП или ООО '!AE33</f>
        <v>0</v>
      </c>
    </row>
    <row r="21" spans="2:3" ht="12.75">
      <c r="B21" s="1996"/>
      <c r="C21" s="1993"/>
    </row>
    <row r="22" spans="2:3" ht="13.5" thickBot="1">
      <c r="B22" s="1997"/>
      <c r="C22" s="1994"/>
    </row>
    <row r="23" spans="2:3" ht="12.75">
      <c r="B23" s="1995" t="s">
        <v>495</v>
      </c>
      <c r="C23" s="1995" t="s">
        <v>551</v>
      </c>
    </row>
    <row r="24" spans="2:3" ht="12.75">
      <c r="B24" s="1996"/>
      <c r="C24" s="1996"/>
    </row>
    <row r="25" spans="2:3" ht="13.5" thickBot="1">
      <c r="B25" s="1997"/>
      <c r="C25" s="1997"/>
    </row>
    <row r="26" spans="2:3" ht="12.75" customHeight="1">
      <c r="B26" s="1995" t="s">
        <v>496</v>
      </c>
      <c r="C26" s="1995" t="s">
        <v>551</v>
      </c>
    </row>
    <row r="27" spans="2:3" ht="12.75">
      <c r="B27" s="1996"/>
      <c r="C27" s="1996"/>
    </row>
    <row r="28" spans="2:3" ht="13.5" thickBot="1">
      <c r="B28" s="1997"/>
      <c r="C28" s="1997"/>
    </row>
    <row r="29" ht="12.75">
      <c r="B29" s="183"/>
    </row>
    <row r="30" spans="2:4" ht="13.5" thickBot="1">
      <c r="B30" s="2020" t="s">
        <v>540</v>
      </c>
      <c r="C30" s="2021"/>
      <c r="D30" s="2014"/>
    </row>
    <row r="31" spans="2:3" ht="12.75">
      <c r="B31" s="1995" t="s">
        <v>497</v>
      </c>
      <c r="C31" s="1995">
        <f>'Анкета ИП или ООО '!AG52</f>
        <v>0</v>
      </c>
    </row>
    <row r="32" spans="2:3" ht="12.75">
      <c r="B32" s="1998"/>
      <c r="C32" s="1996"/>
    </row>
    <row r="33" spans="2:3" ht="13.5" thickBot="1">
      <c r="B33" s="1999"/>
      <c r="C33" s="1997"/>
    </row>
    <row r="34" spans="2:3" ht="12.75">
      <c r="B34" s="1995" t="s">
        <v>498</v>
      </c>
      <c r="C34" s="2000">
        <v>0.5</v>
      </c>
    </row>
    <row r="35" spans="2:3" ht="12.75">
      <c r="B35" s="1998"/>
      <c r="C35" s="1996"/>
    </row>
    <row r="36" spans="2:3" ht="13.5" thickBot="1">
      <c r="B36" s="1999"/>
      <c r="C36" s="1997"/>
    </row>
    <row r="37" spans="2:3" ht="12.75">
      <c r="B37" s="1995" t="s">
        <v>499</v>
      </c>
      <c r="C37" s="1995">
        <f>'Анкета ИП или ООО '!N53</f>
        <v>0</v>
      </c>
    </row>
    <row r="38" spans="2:3" ht="12.75">
      <c r="B38" s="1998"/>
      <c r="C38" s="1996"/>
    </row>
    <row r="39" spans="2:3" ht="13.5" thickBot="1">
      <c r="B39" s="1999"/>
      <c r="C39" s="1997"/>
    </row>
    <row r="40" spans="2:3" ht="12.75">
      <c r="B40" s="1995" t="s">
        <v>500</v>
      </c>
      <c r="C40" s="2003">
        <f>'Анкета ИП или ООО '!AJ53</f>
        <v>0</v>
      </c>
    </row>
    <row r="41" spans="2:3" ht="12.75">
      <c r="B41" s="1998"/>
      <c r="C41" s="1996"/>
    </row>
    <row r="42" spans="2:3" ht="13.5" thickBot="1">
      <c r="B42" s="1999"/>
      <c r="C42" s="1997"/>
    </row>
    <row r="43" spans="2:3" ht="12.75">
      <c r="B43" s="1995" t="s">
        <v>501</v>
      </c>
      <c r="C43" s="1995" t="s">
        <v>190</v>
      </c>
    </row>
    <row r="44" spans="2:3" ht="12.75">
      <c r="B44" s="1998"/>
      <c r="C44" s="1996"/>
    </row>
    <row r="45" spans="2:3" ht="13.5" thickBot="1">
      <c r="B45" s="1999"/>
      <c r="C45" s="1997"/>
    </row>
    <row r="46" ht="12.75">
      <c r="B46" s="184"/>
    </row>
    <row r="47" spans="2:4" ht="13.5" thickBot="1">
      <c r="B47" s="2022" t="s">
        <v>502</v>
      </c>
      <c r="C47" s="2023"/>
      <c r="D47" s="200" t="s">
        <v>543</v>
      </c>
    </row>
    <row r="48" spans="2:8" ht="12.75">
      <c r="B48" s="2001" t="s">
        <v>503</v>
      </c>
      <c r="C48" s="2001" t="s">
        <v>504</v>
      </c>
      <c r="D48" s="2001" t="s">
        <v>207</v>
      </c>
      <c r="E48" s="2001" t="s">
        <v>505</v>
      </c>
      <c r="F48" s="2001" t="s">
        <v>506</v>
      </c>
      <c r="G48" s="2001" t="s">
        <v>507</v>
      </c>
      <c r="H48" s="2001" t="s">
        <v>508</v>
      </c>
    </row>
    <row r="49" spans="2:8" ht="24" customHeight="1" thickBot="1">
      <c r="B49" s="2002"/>
      <c r="C49" s="2002"/>
      <c r="D49" s="2002"/>
      <c r="E49" s="2002"/>
      <c r="F49" s="1999"/>
      <c r="G49" s="1999"/>
      <c r="H49" s="2002"/>
    </row>
    <row r="50" spans="2:8" ht="13.5" thickBot="1">
      <c r="B50" s="2001" t="s">
        <v>509</v>
      </c>
      <c r="C50" s="186"/>
      <c r="D50" s="186"/>
      <c r="E50" s="186" t="s">
        <v>510</v>
      </c>
      <c r="F50" s="186"/>
      <c r="G50" s="186"/>
      <c r="H50" s="186"/>
    </row>
    <row r="51" spans="2:8" ht="13.5" thickBot="1">
      <c r="B51" s="1998"/>
      <c r="C51" s="186"/>
      <c r="D51" s="186"/>
      <c r="E51" s="186"/>
      <c r="F51" s="186"/>
      <c r="G51" s="186"/>
      <c r="H51" s="186"/>
    </row>
    <row r="52" spans="2:8" ht="13.5" thickBot="1">
      <c r="B52" s="1999"/>
      <c r="C52" s="186"/>
      <c r="D52" s="186"/>
      <c r="E52" s="186"/>
      <c r="F52" s="186"/>
      <c r="G52" s="186"/>
      <c r="H52" s="186"/>
    </row>
    <row r="53" spans="2:8" ht="13.5" thickBot="1">
      <c r="B53" s="2001" t="s">
        <v>125</v>
      </c>
      <c r="C53" s="186"/>
      <c r="D53" s="186"/>
      <c r="E53" s="186"/>
      <c r="F53" s="186"/>
      <c r="G53" s="186"/>
      <c r="H53" s="186"/>
    </row>
    <row r="54" spans="2:8" ht="13.5" thickBot="1">
      <c r="B54" s="1998"/>
      <c r="C54" s="186"/>
      <c r="D54" s="186"/>
      <c r="E54" s="186"/>
      <c r="F54" s="186"/>
      <c r="G54" s="186"/>
      <c r="H54" s="186"/>
    </row>
    <row r="55" spans="2:8" ht="13.5" thickBot="1">
      <c r="B55" s="1999"/>
      <c r="C55" s="186"/>
      <c r="D55" s="186"/>
      <c r="E55" s="186"/>
      <c r="F55" s="186"/>
      <c r="G55" s="186"/>
      <c r="H55" s="186"/>
    </row>
    <row r="56" ht="15.75">
      <c r="B56" s="187" t="s">
        <v>511</v>
      </c>
    </row>
    <row r="57" ht="15.75">
      <c r="B57" s="178"/>
    </row>
    <row r="58" ht="16.5" thickBot="1">
      <c r="B58" s="178" t="s">
        <v>512</v>
      </c>
    </row>
    <row r="59" spans="2:6" ht="24.75" thickBot="1">
      <c r="B59" s="188" t="s">
        <v>513</v>
      </c>
      <c r="C59" s="189" t="s">
        <v>514</v>
      </c>
      <c r="D59" s="189" t="s">
        <v>515</v>
      </c>
      <c r="E59" s="189" t="s">
        <v>516</v>
      </c>
      <c r="F59" s="189" t="s">
        <v>517</v>
      </c>
    </row>
    <row r="60" spans="2:6" ht="13.5" thickBot="1">
      <c r="B60" s="185" t="s">
        <v>552</v>
      </c>
      <c r="C60" s="186">
        <v>45</v>
      </c>
      <c r="D60" s="186" t="s">
        <v>553</v>
      </c>
      <c r="E60" s="206">
        <v>41620</v>
      </c>
      <c r="F60" s="186">
        <v>45000</v>
      </c>
    </row>
    <row r="61" spans="2:6" ht="13.5" thickBot="1">
      <c r="B61" s="185"/>
      <c r="C61" s="186"/>
      <c r="D61" s="186"/>
      <c r="E61" s="186"/>
      <c r="F61" s="186"/>
    </row>
    <row r="62" ht="12.75">
      <c r="B62" s="184"/>
    </row>
    <row r="63" spans="2:3" ht="13.5" thickBot="1">
      <c r="B63" s="2005" t="s">
        <v>518</v>
      </c>
      <c r="C63" s="2006"/>
    </row>
    <row r="64" spans="2:9" ht="12.75">
      <c r="B64" s="2001" t="s">
        <v>118</v>
      </c>
      <c r="C64" s="2001" t="s">
        <v>519</v>
      </c>
      <c r="D64" s="2001" t="s">
        <v>520</v>
      </c>
      <c r="E64" s="2001" t="s">
        <v>521</v>
      </c>
      <c r="F64" s="2001" t="s">
        <v>522</v>
      </c>
      <c r="G64" s="2001" t="s">
        <v>523</v>
      </c>
      <c r="H64" s="2001" t="s">
        <v>524</v>
      </c>
      <c r="I64" s="2001" t="s">
        <v>525</v>
      </c>
    </row>
    <row r="65" spans="2:9" ht="84" customHeight="1" thickBot="1">
      <c r="B65" s="2004"/>
      <c r="C65" s="1999"/>
      <c r="D65" s="2002"/>
      <c r="E65" s="2002"/>
      <c r="F65" s="2002"/>
      <c r="G65" s="1999"/>
      <c r="H65" s="2002"/>
      <c r="I65" s="1999"/>
    </row>
    <row r="66" spans="2:9" ht="13.5" thickBot="1">
      <c r="B66" s="185" t="s">
        <v>526</v>
      </c>
      <c r="C66" s="186">
        <f>'Анкета ИП или ООО '!H63</f>
        <v>0</v>
      </c>
      <c r="D66" s="201"/>
      <c r="E66" s="201"/>
      <c r="F66" s="201"/>
      <c r="G66" s="201"/>
      <c r="H66" s="201"/>
      <c r="I66" s="201"/>
    </row>
    <row r="67" spans="2:9" ht="13.5" thickBot="1">
      <c r="B67" s="185" t="s">
        <v>527</v>
      </c>
      <c r="C67" s="186">
        <f>'Анкета ИП или ООО '!H64</f>
        <v>0</v>
      </c>
      <c r="D67" s="201"/>
      <c r="E67" s="201"/>
      <c r="F67" s="201"/>
      <c r="G67" s="201"/>
      <c r="H67" s="201"/>
      <c r="I67" s="201"/>
    </row>
    <row r="68" spans="2:9" ht="13.5" thickBot="1">
      <c r="B68" s="185" t="s">
        <v>528</v>
      </c>
      <c r="C68" s="186">
        <f>'Анкета ИП или ООО '!H65</f>
        <v>0</v>
      </c>
      <c r="D68" s="201"/>
      <c r="E68" s="201"/>
      <c r="F68" s="201"/>
      <c r="G68" s="201"/>
      <c r="H68" s="201"/>
      <c r="I68" s="201"/>
    </row>
    <row r="69" ht="15.75">
      <c r="B69" s="190" t="s">
        <v>529</v>
      </c>
    </row>
    <row r="70" ht="15.75">
      <c r="B70" s="190"/>
    </row>
    <row r="71" spans="2:4" ht="13.5" thickBot="1">
      <c r="B71" s="2005" t="s">
        <v>530</v>
      </c>
      <c r="C71" s="2006"/>
      <c r="D71" s="200" t="s">
        <v>544</v>
      </c>
    </row>
    <row r="72" spans="2:9" ht="12.75">
      <c r="B72" s="2001" t="s">
        <v>118</v>
      </c>
      <c r="C72" s="2001" t="s">
        <v>519</v>
      </c>
      <c r="D72" s="2001" t="s">
        <v>520</v>
      </c>
      <c r="E72" s="2001" t="s">
        <v>521</v>
      </c>
      <c r="F72" s="2001" t="s">
        <v>531</v>
      </c>
      <c r="G72" s="2001" t="s">
        <v>532</v>
      </c>
      <c r="H72" s="2001" t="s">
        <v>524</v>
      </c>
      <c r="I72" s="2001" t="s">
        <v>533</v>
      </c>
    </row>
    <row r="73" spans="2:9" ht="12.75">
      <c r="B73" s="2012"/>
      <c r="C73" s="2012"/>
      <c r="D73" s="2012"/>
      <c r="E73" s="2012"/>
      <c r="F73" s="1998"/>
      <c r="G73" s="1998"/>
      <c r="H73" s="2012"/>
      <c r="I73" s="1998"/>
    </row>
    <row r="74" spans="2:9" ht="33" customHeight="1" thickBot="1">
      <c r="B74" s="2002"/>
      <c r="C74" s="2002"/>
      <c r="D74" s="2002"/>
      <c r="E74" s="2002"/>
      <c r="F74" s="1999"/>
      <c r="G74" s="1999"/>
      <c r="H74" s="2002"/>
      <c r="I74" s="1999"/>
    </row>
    <row r="75" spans="2:9" ht="12.75">
      <c r="B75" s="2001" t="s">
        <v>526</v>
      </c>
      <c r="C75" s="2001" t="s">
        <v>554</v>
      </c>
      <c r="D75" s="2001" t="s">
        <v>556</v>
      </c>
      <c r="E75" s="2001"/>
      <c r="F75" s="2001"/>
      <c r="G75" s="2001"/>
      <c r="H75" s="2001"/>
      <c r="I75" s="2001"/>
    </row>
    <row r="76" spans="2:9" ht="13.5" thickBot="1">
      <c r="B76" s="2002"/>
      <c r="C76" s="2002"/>
      <c r="D76" s="2002"/>
      <c r="E76" s="2002"/>
      <c r="F76" s="2002"/>
      <c r="G76" s="2002"/>
      <c r="H76" s="2002"/>
      <c r="I76" s="2002"/>
    </row>
    <row r="77" spans="2:9" ht="12.75">
      <c r="B77" s="2001" t="s">
        <v>527</v>
      </c>
      <c r="C77" s="2001" t="s">
        <v>555</v>
      </c>
      <c r="D77" s="2001"/>
      <c r="E77" s="2001"/>
      <c r="F77" s="2001"/>
      <c r="G77" s="2001"/>
      <c r="H77" s="2001"/>
      <c r="I77" s="2001"/>
    </row>
    <row r="78" spans="2:9" ht="13.5" thickBot="1">
      <c r="B78" s="2002"/>
      <c r="C78" s="2002"/>
      <c r="D78" s="2002"/>
      <c r="E78" s="2002"/>
      <c r="F78" s="2002"/>
      <c r="G78" s="2002"/>
      <c r="H78" s="2002"/>
      <c r="I78" s="2002"/>
    </row>
    <row r="79" spans="2:9" ht="12.75">
      <c r="B79" s="2001" t="s">
        <v>528</v>
      </c>
      <c r="C79" s="2001"/>
      <c r="D79" s="2001"/>
      <c r="E79" s="2001"/>
      <c r="F79" s="2001"/>
      <c r="G79" s="2001"/>
      <c r="H79" s="2001"/>
      <c r="I79" s="2001"/>
    </row>
    <row r="80" spans="2:9" ht="13.5" thickBot="1">
      <c r="B80" s="2002"/>
      <c r="C80" s="2002"/>
      <c r="D80" s="2002"/>
      <c r="E80" s="2002"/>
      <c r="F80" s="2002"/>
      <c r="G80" s="2002"/>
      <c r="H80" s="2002"/>
      <c r="I80" s="2002"/>
    </row>
    <row r="81" ht="12.75">
      <c r="B81" s="183"/>
    </row>
    <row r="82" ht="12.75">
      <c r="B82" s="183"/>
    </row>
    <row r="83" ht="15">
      <c r="B83" s="191" t="s">
        <v>529</v>
      </c>
    </row>
    <row r="84" ht="12.75">
      <c r="B84" s="184"/>
    </row>
    <row r="85" ht="8.25" customHeight="1" thickBot="1"/>
    <row r="86" spans="2:4" ht="39" thickBot="1">
      <c r="B86" s="194" t="s">
        <v>483</v>
      </c>
      <c r="C86" s="195"/>
      <c r="D86" s="195" t="s">
        <v>481</v>
      </c>
    </row>
    <row r="87" spans="2:4" ht="46.5" customHeight="1">
      <c r="B87" s="1995" t="s">
        <v>484</v>
      </c>
      <c r="C87" s="203"/>
      <c r="D87" s="2008" t="s">
        <v>482</v>
      </c>
    </row>
    <row r="88" spans="2:4" ht="46.5" customHeight="1">
      <c r="B88" s="1996"/>
      <c r="C88" s="204"/>
      <c r="D88" s="2009"/>
    </row>
    <row r="89" spans="2:4" ht="46.5" customHeight="1">
      <c r="B89" s="1996"/>
      <c r="C89" s="204"/>
      <c r="D89" s="2009"/>
    </row>
    <row r="90" spans="2:4" ht="46.5" customHeight="1" thickBot="1">
      <c r="B90" s="1997"/>
      <c r="C90" s="202"/>
      <c r="D90" s="2010"/>
    </row>
    <row r="91" spans="2:4" ht="42" customHeight="1">
      <c r="B91" s="1995" t="s">
        <v>485</v>
      </c>
      <c r="C91" s="196">
        <f>'Анкета ИП или ООО '!C94:R94</f>
        <v>0</v>
      </c>
      <c r="D91" s="181"/>
    </row>
    <row r="92" spans="2:4" ht="42" customHeight="1">
      <c r="B92" s="1996"/>
      <c r="C92" s="197">
        <f>'Анкета ИП или ООО '!C95:R95</f>
        <v>0</v>
      </c>
      <c r="D92" s="205" t="s">
        <v>486</v>
      </c>
    </row>
    <row r="93" spans="2:4" ht="42" customHeight="1">
      <c r="B93" s="1996"/>
      <c r="C93" s="197"/>
      <c r="D93" s="205" t="s">
        <v>545</v>
      </c>
    </row>
    <row r="94" spans="2:4" ht="42" customHeight="1">
      <c r="B94" s="1996"/>
      <c r="C94" s="197"/>
      <c r="D94" s="205" t="s">
        <v>487</v>
      </c>
    </row>
    <row r="95" spans="2:4" ht="42" customHeight="1">
      <c r="B95" s="1996"/>
      <c r="C95" s="197"/>
      <c r="D95" s="205" t="s">
        <v>546</v>
      </c>
    </row>
    <row r="96" spans="2:4" ht="42" customHeight="1" thickBot="1">
      <c r="B96" s="1997"/>
      <c r="C96" s="198"/>
      <c r="D96" s="182"/>
    </row>
    <row r="97" spans="2:4" ht="63" customHeight="1">
      <c r="B97" s="1995" t="s">
        <v>488</v>
      </c>
      <c r="C97" s="2008" t="s">
        <v>489</v>
      </c>
      <c r="D97" s="2008" t="s">
        <v>490</v>
      </c>
    </row>
    <row r="98" spans="2:4" ht="12.75">
      <c r="B98" s="1996"/>
      <c r="C98" s="2009"/>
      <c r="D98" s="2009"/>
    </row>
    <row r="99" spans="2:4" ht="13.5" thickBot="1">
      <c r="B99" s="1997"/>
      <c r="C99" s="2010"/>
      <c r="D99" s="2010"/>
    </row>
    <row r="100" ht="12.75">
      <c r="B100" s="184"/>
    </row>
    <row r="101" spans="2:3" ht="12.75">
      <c r="B101" s="2015" t="s">
        <v>541</v>
      </c>
      <c r="C101" s="2016"/>
    </row>
    <row r="102" ht="15.75">
      <c r="B102" s="190" t="s">
        <v>534</v>
      </c>
    </row>
    <row r="103" ht="15.75">
      <c r="B103" s="192" t="s">
        <v>535</v>
      </c>
    </row>
    <row r="104" ht="15.75">
      <c r="B104" s="192"/>
    </row>
    <row r="105" ht="15.75">
      <c r="B105" s="190"/>
    </row>
    <row r="106" ht="15.75">
      <c r="B106" s="178" t="s">
        <v>536</v>
      </c>
    </row>
    <row r="107" ht="15.75">
      <c r="B107" s="190" t="s">
        <v>537</v>
      </c>
    </row>
    <row r="108" ht="15.75">
      <c r="B108" s="192"/>
    </row>
    <row r="109" ht="15.75">
      <c r="B109" s="179" t="s">
        <v>538</v>
      </c>
    </row>
    <row r="110" spans="2:4" ht="30" customHeight="1">
      <c r="B110" s="2017" t="s">
        <v>547</v>
      </c>
      <c r="C110" s="2016"/>
      <c r="D110" s="2016"/>
    </row>
    <row r="111" s="180" customFormat="1" ht="12.75"/>
    <row r="112" s="180" customFormat="1" ht="12.75"/>
  </sheetData>
  <sheetProtection/>
  <mergeCells count="90">
    <mergeCell ref="B110:D110"/>
    <mergeCell ref="C3:F3"/>
    <mergeCell ref="E4:G4"/>
    <mergeCell ref="E5:G5"/>
    <mergeCell ref="B30:D30"/>
    <mergeCell ref="G64:G65"/>
    <mergeCell ref="B63:C63"/>
    <mergeCell ref="D48:D49"/>
    <mergeCell ref="B47:C47"/>
    <mergeCell ref="B48:B49"/>
    <mergeCell ref="C2:F2"/>
    <mergeCell ref="B97:B99"/>
    <mergeCell ref="C97:C99"/>
    <mergeCell ref="B101:C101"/>
    <mergeCell ref="F79:F80"/>
    <mergeCell ref="F77:F78"/>
    <mergeCell ref="F72:F74"/>
    <mergeCell ref="F64:F65"/>
    <mergeCell ref="B50:B52"/>
    <mergeCell ref="B53:B55"/>
    <mergeCell ref="H79:H80"/>
    <mergeCell ref="I79:I80"/>
    <mergeCell ref="B79:B80"/>
    <mergeCell ref="C79:C80"/>
    <mergeCell ref="D79:D80"/>
    <mergeCell ref="E79:E80"/>
    <mergeCell ref="G79:G80"/>
    <mergeCell ref="H77:H78"/>
    <mergeCell ref="I77:I78"/>
    <mergeCell ref="B77:B78"/>
    <mergeCell ref="C77:C78"/>
    <mergeCell ref="D77:D78"/>
    <mergeCell ref="E77:E78"/>
    <mergeCell ref="G77:G78"/>
    <mergeCell ref="G72:G74"/>
    <mergeCell ref="H64:H65"/>
    <mergeCell ref="H72:H74"/>
    <mergeCell ref="D75:D76"/>
    <mergeCell ref="E75:E76"/>
    <mergeCell ref="F75:F76"/>
    <mergeCell ref="G75:G76"/>
    <mergeCell ref="D72:D74"/>
    <mergeCell ref="C43:C45"/>
    <mergeCell ref="B72:B74"/>
    <mergeCell ref="H75:H76"/>
    <mergeCell ref="I75:I76"/>
    <mergeCell ref="D64:D65"/>
    <mergeCell ref="I72:I74"/>
    <mergeCell ref="E72:E74"/>
    <mergeCell ref="I64:I65"/>
    <mergeCell ref="H48:H49"/>
    <mergeCell ref="E64:E65"/>
    <mergeCell ref="F48:F49"/>
    <mergeCell ref="G48:G49"/>
    <mergeCell ref="D97:D99"/>
    <mergeCell ref="B8:B10"/>
    <mergeCell ref="C8:C10"/>
    <mergeCell ref="B11:B13"/>
    <mergeCell ref="C11:C13"/>
    <mergeCell ref="B14:B16"/>
    <mergeCell ref="C72:C74"/>
    <mergeCell ref="B43:B45"/>
    <mergeCell ref="B75:B76"/>
    <mergeCell ref="C75:C76"/>
    <mergeCell ref="H4:K4"/>
    <mergeCell ref="B87:B90"/>
    <mergeCell ref="D87:D90"/>
    <mergeCell ref="C17:C19"/>
    <mergeCell ref="B20:B22"/>
    <mergeCell ref="C20:C22"/>
    <mergeCell ref="B34:B36"/>
    <mergeCell ref="E48:E49"/>
    <mergeCell ref="C34:C36"/>
    <mergeCell ref="B37:B39"/>
    <mergeCell ref="C37:C39"/>
    <mergeCell ref="B91:B96"/>
    <mergeCell ref="C48:C49"/>
    <mergeCell ref="B40:B42"/>
    <mergeCell ref="C40:C42"/>
    <mergeCell ref="B64:B65"/>
    <mergeCell ref="C64:C65"/>
    <mergeCell ref="B71:C71"/>
    <mergeCell ref="C14:C16"/>
    <mergeCell ref="B17:B19"/>
    <mergeCell ref="B26:B28"/>
    <mergeCell ref="C31:C33"/>
    <mergeCell ref="B23:B25"/>
    <mergeCell ref="C23:C25"/>
    <mergeCell ref="C26:C28"/>
    <mergeCell ref="B31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/>
  <dimension ref="A4:J46"/>
  <sheetViews>
    <sheetView zoomScalePageLayoutView="0" workbookViewId="0" topLeftCell="A1">
      <selection activeCell="J39" sqref="J39"/>
    </sheetView>
  </sheetViews>
  <sheetFormatPr defaultColWidth="9.00390625" defaultRowHeight="12.75"/>
  <sheetData>
    <row r="4" spans="1:9" ht="12.75">
      <c r="A4" s="2024" t="s">
        <v>623</v>
      </c>
      <c r="B4" s="2024"/>
      <c r="C4" s="2024"/>
      <c r="D4" s="2024"/>
      <c r="E4" s="2024"/>
      <c r="F4" s="2024"/>
      <c r="G4" s="2024"/>
      <c r="H4" s="2024"/>
      <c r="I4" s="2024"/>
    </row>
    <row r="5" spans="1:9" ht="12.75">
      <c r="A5" s="2024"/>
      <c r="B5" s="2024"/>
      <c r="C5" s="2024"/>
      <c r="D5" s="2024"/>
      <c r="E5" s="2024"/>
      <c r="F5" s="2024"/>
      <c r="G5" s="2024"/>
      <c r="H5" s="2024"/>
      <c r="I5" s="2024"/>
    </row>
    <row r="6" spans="1:9" ht="12.75">
      <c r="A6" s="2025" t="s">
        <v>624</v>
      </c>
      <c r="B6" s="2026"/>
      <c r="C6" s="2026"/>
      <c r="D6" s="2026"/>
      <c r="E6" s="2027"/>
      <c r="F6" s="2027"/>
      <c r="G6" s="2027"/>
      <c r="H6" s="2027"/>
      <c r="I6" s="2027"/>
    </row>
    <row r="7" spans="1:9" ht="12.75">
      <c r="A7" s="2029" t="s">
        <v>625</v>
      </c>
      <c r="B7" s="2029"/>
      <c r="C7" s="2029"/>
      <c r="D7" s="2029"/>
      <c r="E7" s="2030">
        <f>'Анкета ИП или ООО '!H33</f>
        <v>0</v>
      </c>
      <c r="F7" s="2030"/>
      <c r="G7" s="2030"/>
      <c r="H7" s="2030"/>
      <c r="I7" s="2030"/>
    </row>
    <row r="8" spans="1:9" ht="12.75">
      <c r="A8" s="2038" t="s">
        <v>626</v>
      </c>
      <c r="B8" s="2039"/>
      <c r="C8" s="2039"/>
      <c r="D8" s="2039"/>
      <c r="E8" s="2040">
        <f>'Анкета ИП или ООО '!H31</f>
        <v>0</v>
      </c>
      <c r="F8" s="2040"/>
      <c r="G8" s="2040"/>
      <c r="H8" s="2040"/>
      <c r="I8" s="2040"/>
    </row>
    <row r="9" spans="1:9" ht="12.75" customHeight="1">
      <c r="A9" s="2043" t="s">
        <v>627</v>
      </c>
      <c r="B9" s="2044"/>
      <c r="C9" s="2044"/>
      <c r="D9" s="2045"/>
      <c r="E9" s="2052">
        <f>'Учредители ООО или ОАО'!H17</f>
        <v>0</v>
      </c>
      <c r="F9" s="2053"/>
      <c r="G9" s="532">
        <f>'Учредители ООО или ОАО'!V17</f>
        <v>0</v>
      </c>
      <c r="H9" s="533">
        <f>'Учредители ООО или ОАО'!AE17</f>
        <v>0</v>
      </c>
      <c r="I9" s="534">
        <f>'Учредители ООО или ОАО'!AB16</f>
        <v>0</v>
      </c>
    </row>
    <row r="10" spans="1:9" ht="12.75">
      <c r="A10" s="2046"/>
      <c r="B10" s="2047"/>
      <c r="C10" s="2047"/>
      <c r="D10" s="2048"/>
      <c r="E10" s="2027">
        <f>'Учредители ООО или ОАО'!H43</f>
        <v>0</v>
      </c>
      <c r="F10" s="2027"/>
      <c r="G10" s="532">
        <f>'Учредители ООО или ОАО'!V43</f>
        <v>0</v>
      </c>
      <c r="H10" s="535">
        <f>'Учредители ООО или ОАО'!AE43</f>
        <v>0</v>
      </c>
      <c r="I10" s="536">
        <f>'Учредители ООО или ОАО'!AB42</f>
        <v>0</v>
      </c>
    </row>
    <row r="11" spans="1:9" ht="12.75">
      <c r="A11" s="2049"/>
      <c r="B11" s="2050"/>
      <c r="C11" s="2050"/>
      <c r="D11" s="2051"/>
      <c r="E11" s="2027">
        <f>'Учредители ООО или ОАО'!H69</f>
        <v>0</v>
      </c>
      <c r="F11" s="2027"/>
      <c r="G11" s="532">
        <f>'Учредители ООО или ОАО'!V69</f>
        <v>0</v>
      </c>
      <c r="H11" s="535">
        <f>'Учредители ООО или ОАО'!AE69</f>
        <v>0</v>
      </c>
      <c r="I11" s="536">
        <f>'Учредители ООО или ОАО'!AB68</f>
        <v>0</v>
      </c>
    </row>
    <row r="12" spans="1:9" ht="12.75" customHeight="1">
      <c r="A12" s="2041" t="s">
        <v>628</v>
      </c>
      <c r="B12" s="2042"/>
      <c r="C12" s="2042"/>
      <c r="D12" s="2042"/>
      <c r="E12" s="2028">
        <f>'Анкета ИП или ООО '!H47</f>
        <v>0</v>
      </c>
      <c r="F12" s="2028"/>
      <c r="G12" s="532">
        <f>'Анкета ИП или ООО '!U47</f>
        <v>0</v>
      </c>
      <c r="H12" s="2028">
        <f>'Анкета ИП или ООО '!AF47</f>
        <v>0</v>
      </c>
      <c r="I12" s="2028"/>
    </row>
    <row r="13" spans="1:9" ht="12.75">
      <c r="A13" s="2041" t="s">
        <v>629</v>
      </c>
      <c r="B13" s="2042"/>
      <c r="C13" s="2042"/>
      <c r="D13" s="2042"/>
      <c r="E13" s="2028">
        <f>'Анкета ИП или ООО '!AG52</f>
        <v>0</v>
      </c>
      <c r="F13" s="2028"/>
      <c r="G13" s="2028"/>
      <c r="H13" s="2028"/>
      <c r="I13" s="2028"/>
    </row>
    <row r="14" spans="1:9" ht="12.75">
      <c r="A14" s="2054" t="s">
        <v>630</v>
      </c>
      <c r="B14" s="2055"/>
      <c r="C14" s="2055"/>
      <c r="D14" s="2055"/>
      <c r="E14" s="2027">
        <f>'Анкета ИП или ООО '!Q52</f>
        <v>0</v>
      </c>
      <c r="F14" s="2027"/>
      <c r="G14" s="2027"/>
      <c r="H14" s="2027"/>
      <c r="I14" s="2027"/>
    </row>
    <row r="15" spans="1:9" ht="12.75">
      <c r="A15" s="2031" t="s">
        <v>631</v>
      </c>
      <c r="B15" s="2031"/>
      <c r="C15" s="2031"/>
      <c r="D15" s="2031"/>
      <c r="E15" s="2056">
        <f>'Анкета ИП или ООО '!AJ53</f>
        <v>0</v>
      </c>
      <c r="F15" s="2057"/>
      <c r="G15" s="2057"/>
      <c r="H15" s="2057"/>
      <c r="I15" s="2057"/>
    </row>
    <row r="16" spans="1:9" ht="12.75" customHeight="1">
      <c r="A16" s="2032" t="s">
        <v>395</v>
      </c>
      <c r="B16" s="2033"/>
      <c r="C16" s="2033"/>
      <c r="D16" s="2034"/>
      <c r="E16" s="1882">
        <f>'Анкета ИП или ООО '!H57</f>
        <v>0</v>
      </c>
      <c r="F16" s="1882"/>
      <c r="G16" s="1882"/>
      <c r="H16" s="1882"/>
      <c r="I16" s="1882"/>
    </row>
    <row r="17" spans="1:9" ht="12.75">
      <c r="A17" s="2035"/>
      <c r="B17" s="2036"/>
      <c r="C17" s="2036"/>
      <c r="D17" s="2037"/>
      <c r="E17" s="1882">
        <f>'Анкета ИП или ООО '!H58</f>
        <v>0</v>
      </c>
      <c r="F17" s="1882"/>
      <c r="G17" s="1882"/>
      <c r="H17" s="1882"/>
      <c r="I17" s="1882"/>
    </row>
    <row r="18" spans="1:9" ht="12.75">
      <c r="A18" s="2031" t="s">
        <v>632</v>
      </c>
      <c r="B18" s="2031"/>
      <c r="C18" s="2031"/>
      <c r="D18" s="2031"/>
      <c r="E18" s="1882">
        <f>'Анкета ИП или ООО '!H61</f>
        <v>0</v>
      </c>
      <c r="F18" s="1882"/>
      <c r="G18" s="1882"/>
      <c r="H18" s="1882"/>
      <c r="I18" s="1882"/>
    </row>
    <row r="22" spans="1:9" ht="12.75">
      <c r="A22" s="2024" t="s">
        <v>634</v>
      </c>
      <c r="B22" s="2024"/>
      <c r="C22" s="2024"/>
      <c r="D22" s="2024"/>
      <c r="E22" s="2024"/>
      <c r="F22" s="2024"/>
      <c r="G22" s="2024"/>
      <c r="H22" s="2024"/>
      <c r="I22" s="2024"/>
    </row>
    <row r="23" spans="1:9" ht="12.75">
      <c r="A23" s="2024"/>
      <c r="B23" s="2024"/>
      <c r="C23" s="2024"/>
      <c r="D23" s="2024"/>
      <c r="E23" s="2024"/>
      <c r="F23" s="2024"/>
      <c r="G23" s="2024"/>
      <c r="H23" s="2024"/>
      <c r="I23" s="2024"/>
    </row>
    <row r="24" spans="1:10" ht="12.75">
      <c r="A24" s="2059" t="s">
        <v>211</v>
      </c>
      <c r="B24" s="2059"/>
      <c r="C24" s="2061"/>
      <c r="D24" s="2061"/>
      <c r="E24" s="2061"/>
      <c r="F24" s="538">
        <f>E9</f>
        <v>0</v>
      </c>
      <c r="G24" s="538">
        <f>G9</f>
        <v>0</v>
      </c>
      <c r="H24" s="538">
        <f>H9</f>
        <v>0</v>
      </c>
      <c r="I24" s="538"/>
      <c r="J24" s="87"/>
    </row>
    <row r="25" spans="1:10" ht="12.75">
      <c r="A25" s="2060"/>
      <c r="B25" s="2060"/>
      <c r="C25" s="537"/>
      <c r="D25" s="537"/>
      <c r="E25" s="537"/>
      <c r="F25" s="538">
        <f>'Учредители ООО или ОАО'!H30</f>
        <v>0</v>
      </c>
      <c r="G25" s="538">
        <f>'Учредители ООО или ОАО'!V30</f>
        <v>0</v>
      </c>
      <c r="H25" s="538">
        <f>'Учредители ООО или ОАО'!AE30</f>
        <v>0</v>
      </c>
      <c r="I25" s="538"/>
      <c r="J25" s="87"/>
    </row>
    <row r="26" spans="1:10" ht="12.75">
      <c r="A26" s="2060"/>
      <c r="B26" s="2060"/>
      <c r="C26" s="537"/>
      <c r="D26" s="537"/>
      <c r="E26" s="537"/>
      <c r="F26" s="538">
        <f>E10</f>
        <v>0</v>
      </c>
      <c r="G26" s="538">
        <f>G10</f>
        <v>0</v>
      </c>
      <c r="H26" s="538">
        <f>H10</f>
        <v>0</v>
      </c>
      <c r="I26" s="538"/>
      <c r="J26" s="87"/>
    </row>
    <row r="27" spans="1:10" ht="12.75">
      <c r="A27" s="2060"/>
      <c r="B27" s="2060"/>
      <c r="C27" s="537"/>
      <c r="D27" s="537"/>
      <c r="E27" s="537"/>
      <c r="F27" s="538">
        <f>'Учредители ООО или ОАО'!H56</f>
        <v>0</v>
      </c>
      <c r="G27" s="538">
        <f>'Учредители ООО или ОАО'!V56</f>
        <v>0</v>
      </c>
      <c r="H27" s="538">
        <f>'Учредители ООО или ОАО'!AE56</f>
        <v>0</v>
      </c>
      <c r="I27" s="87"/>
      <c r="J27" s="87"/>
    </row>
    <row r="28" spans="1:10" ht="12.75">
      <c r="A28" s="2060"/>
      <c r="B28" s="2060"/>
      <c r="F28" s="538">
        <f>E11</f>
        <v>0</v>
      </c>
      <c r="G28" s="538">
        <f>G11</f>
        <v>0</v>
      </c>
      <c r="H28" s="538">
        <f>H11</f>
        <v>0</v>
      </c>
      <c r="I28" s="87"/>
      <c r="J28" s="87"/>
    </row>
    <row r="29" spans="1:10" ht="12.75">
      <c r="A29" s="2060"/>
      <c r="B29" s="2060"/>
      <c r="F29" s="538">
        <f>'Учредители ООО или ОАО'!H82</f>
        <v>0</v>
      </c>
      <c r="G29" s="538">
        <f>'Учредители ООО или ОАО'!V82</f>
        <v>0</v>
      </c>
      <c r="H29" s="538">
        <f>'Учредители ООО или ОАО'!AE82</f>
        <v>0</v>
      </c>
      <c r="I29" s="87"/>
      <c r="J29" s="87"/>
    </row>
    <row r="30" spans="1:10" ht="12.75">
      <c r="A30" s="2060"/>
      <c r="B30" s="2060"/>
      <c r="F30" s="538">
        <f>'Дополнительные Поручители'!H15</f>
        <v>0</v>
      </c>
      <c r="G30" s="538">
        <f>'Дополнительные Поручители'!V15</f>
        <v>0</v>
      </c>
      <c r="H30" s="538">
        <f>'Дополнительные Поручители'!AE15</f>
        <v>0</v>
      </c>
      <c r="I30" s="87"/>
      <c r="J30" s="87"/>
    </row>
    <row r="31" spans="1:10" ht="12.75">
      <c r="A31" s="2060"/>
      <c r="B31" s="2060"/>
      <c r="F31" s="538">
        <f>'Дополнительные Поручители'!H75</f>
        <v>0</v>
      </c>
      <c r="G31" s="538">
        <f>'Дополнительные Поручители'!V75</f>
        <v>0</v>
      </c>
      <c r="H31" s="538">
        <f>'Дополнительные Поручители'!AE75</f>
        <v>0</v>
      </c>
      <c r="I31" s="87"/>
      <c r="J31" s="87"/>
    </row>
    <row r="32" spans="1:10" ht="12.75">
      <c r="A32" s="2060"/>
      <c r="B32" s="2060"/>
      <c r="F32" s="87"/>
      <c r="G32" s="87"/>
      <c r="H32" s="87"/>
      <c r="I32" s="87"/>
      <c r="J32" s="87"/>
    </row>
    <row r="33" spans="1:9" ht="12.75">
      <c r="A33" s="2058" t="s">
        <v>234</v>
      </c>
      <c r="B33" s="2058"/>
      <c r="C33" s="2014">
        <f>'Анкета ИП или ООО '!C94</f>
        <v>0</v>
      </c>
      <c r="D33" s="2014"/>
      <c r="E33" s="2014"/>
      <c r="F33" s="177"/>
      <c r="G33" s="177"/>
      <c r="H33" s="177"/>
      <c r="I33" s="177"/>
    </row>
    <row r="34" spans="1:9" ht="12.75">
      <c r="A34" s="2058"/>
      <c r="B34" s="2058"/>
      <c r="C34" s="2014">
        <f>'Анкета ИП или ООО '!C95</f>
        <v>0</v>
      </c>
      <c r="D34" s="2014"/>
      <c r="E34" s="2014"/>
      <c r="F34" s="177"/>
      <c r="G34" s="177"/>
      <c r="H34" s="177"/>
      <c r="I34" s="177"/>
    </row>
    <row r="35" spans="1:9" ht="12.75">
      <c r="A35" s="2058"/>
      <c r="B35" s="2058"/>
      <c r="C35" s="2014">
        <f>'Анкета ИП или ООО '!C96</f>
        <v>0</v>
      </c>
      <c r="D35" s="2014"/>
      <c r="E35" s="2014"/>
      <c r="F35" s="177"/>
      <c r="G35" s="177"/>
      <c r="H35" s="177"/>
      <c r="I35" s="177"/>
    </row>
    <row r="36" spans="1:9" ht="12.75">
      <c r="A36" t="s">
        <v>635</v>
      </c>
      <c r="C36" s="177"/>
      <c r="D36" s="177"/>
      <c r="E36" s="177"/>
      <c r="F36" s="177"/>
      <c r="G36" s="177"/>
      <c r="H36" s="177"/>
      <c r="I36" s="177"/>
    </row>
    <row r="37" spans="3:9" ht="12.75">
      <c r="C37" s="177"/>
      <c r="D37" s="177"/>
      <c r="E37" s="177"/>
      <c r="F37" s="177"/>
      <c r="G37" s="177"/>
      <c r="H37" s="177"/>
      <c r="I37" s="177"/>
    </row>
    <row r="38" spans="3:9" ht="12.75">
      <c r="C38" s="177"/>
      <c r="D38" s="177"/>
      <c r="E38" s="177"/>
      <c r="F38" s="177"/>
      <c r="G38" s="177"/>
      <c r="H38" s="177"/>
      <c r="I38" s="177"/>
    </row>
    <row r="39" spans="3:9" ht="12.75">
      <c r="C39" s="177"/>
      <c r="D39" s="177"/>
      <c r="E39" s="177"/>
      <c r="F39" s="177"/>
      <c r="G39" s="177"/>
      <c r="H39" s="177"/>
      <c r="I39" s="177"/>
    </row>
    <row r="40" spans="3:9" ht="12.75">
      <c r="C40" s="177"/>
      <c r="D40" s="177"/>
      <c r="E40" s="177"/>
      <c r="F40" s="177"/>
      <c r="G40" s="177"/>
      <c r="H40" s="177"/>
      <c r="I40" s="177"/>
    </row>
    <row r="41" spans="3:9" ht="12.75">
      <c r="C41" s="177"/>
      <c r="D41" s="177"/>
      <c r="E41" s="177"/>
      <c r="F41" s="177"/>
      <c r="G41" s="177"/>
      <c r="H41" s="177"/>
      <c r="I41" s="177"/>
    </row>
    <row r="42" spans="3:9" ht="12.75">
      <c r="C42" s="177"/>
      <c r="D42" s="177"/>
      <c r="E42" s="177"/>
      <c r="F42" s="177"/>
      <c r="G42" s="177"/>
      <c r="H42" s="177"/>
      <c r="I42" s="177"/>
    </row>
    <row r="43" spans="3:9" ht="12.75">
      <c r="C43" s="177"/>
      <c r="D43" s="177"/>
      <c r="E43" s="177"/>
      <c r="F43" s="177"/>
      <c r="G43" s="177"/>
      <c r="H43" s="177"/>
      <c r="I43" s="177"/>
    </row>
    <row r="44" spans="3:9" ht="12.75">
      <c r="C44" s="177"/>
      <c r="D44" s="177"/>
      <c r="E44" s="177"/>
      <c r="F44" s="177"/>
      <c r="G44" s="177"/>
      <c r="H44" s="177"/>
      <c r="I44" s="177"/>
    </row>
    <row r="45" spans="3:9" ht="12.75">
      <c r="C45" s="177"/>
      <c r="D45" s="177"/>
      <c r="E45" s="177"/>
      <c r="F45" s="177"/>
      <c r="G45" s="177"/>
      <c r="H45" s="177"/>
      <c r="I45" s="177"/>
    </row>
    <row r="46" spans="3:9" ht="12.75">
      <c r="C46" s="177"/>
      <c r="D46" s="177"/>
      <c r="E46" s="177"/>
      <c r="F46" s="177"/>
      <c r="G46" s="177"/>
      <c r="H46" s="177"/>
      <c r="I46" s="177"/>
    </row>
  </sheetData>
  <sheetProtection password="C6FC" sheet="1" objects="1" scenarios="1"/>
  <mergeCells count="34">
    <mergeCell ref="A15:D15"/>
    <mergeCell ref="E15:I15"/>
    <mergeCell ref="A22:I22"/>
    <mergeCell ref="A33:B35"/>
    <mergeCell ref="A24:B32"/>
    <mergeCell ref="C24:E24"/>
    <mergeCell ref="C33:E33"/>
    <mergeCell ref="C34:E34"/>
    <mergeCell ref="C35:E35"/>
    <mergeCell ref="A23:I23"/>
    <mergeCell ref="A12:D12"/>
    <mergeCell ref="A9:D11"/>
    <mergeCell ref="E9:F9"/>
    <mergeCell ref="A13:D13"/>
    <mergeCell ref="E13:I13"/>
    <mergeCell ref="A14:D14"/>
    <mergeCell ref="E14:I14"/>
    <mergeCell ref="E12:F12"/>
    <mergeCell ref="H12:I12"/>
    <mergeCell ref="A7:D7"/>
    <mergeCell ref="E7:I7"/>
    <mergeCell ref="A18:D18"/>
    <mergeCell ref="E18:I18"/>
    <mergeCell ref="E16:I16"/>
    <mergeCell ref="E17:I17"/>
    <mergeCell ref="A16:D17"/>
    <mergeCell ref="A8:D8"/>
    <mergeCell ref="A4:I4"/>
    <mergeCell ref="A5:I5"/>
    <mergeCell ref="A6:D6"/>
    <mergeCell ref="E6:I6"/>
    <mergeCell ref="E10:F10"/>
    <mergeCell ref="E11:F11"/>
    <mergeCell ref="E8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2:G24"/>
  <sheetViews>
    <sheetView zoomScale="115" zoomScaleNormal="115" zoomScalePageLayoutView="0" workbookViewId="0" topLeftCell="A1">
      <selection activeCell="B28" sqref="B28"/>
    </sheetView>
  </sheetViews>
  <sheetFormatPr defaultColWidth="9.00390625" defaultRowHeight="12.75"/>
  <cols>
    <col min="1" max="1" width="14.25390625" style="0" customWidth="1"/>
    <col min="2" max="2" width="13.625" style="0" customWidth="1"/>
    <col min="4" max="5" width="13.625" style="0" customWidth="1"/>
    <col min="6" max="6" width="17.875" style="0" customWidth="1"/>
  </cols>
  <sheetData>
    <row r="1" ht="13.5" thickBot="1"/>
    <row r="2" spans="2:7" ht="12.75">
      <c r="B2" s="60"/>
      <c r="C2" s="61"/>
      <c r="D2" s="61"/>
      <c r="E2" s="61"/>
      <c r="F2" s="61"/>
      <c r="G2" s="62"/>
    </row>
    <row r="3" spans="2:7" ht="12.75">
      <c r="B3" s="63" t="s">
        <v>229</v>
      </c>
      <c r="C3" s="1"/>
      <c r="D3" s="1" t="s">
        <v>230</v>
      </c>
      <c r="E3" s="1" t="s">
        <v>231</v>
      </c>
      <c r="F3" s="1" t="s">
        <v>232</v>
      </c>
      <c r="G3" s="64" t="s">
        <v>237</v>
      </c>
    </row>
    <row r="4" spans="2:7" ht="12.75">
      <c r="B4" s="63" t="s">
        <v>126</v>
      </c>
      <c r="C4" s="1"/>
      <c r="D4" s="1" t="s">
        <v>314</v>
      </c>
      <c r="E4" s="1" t="s">
        <v>234</v>
      </c>
      <c r="F4" s="1" t="s">
        <v>316</v>
      </c>
      <c r="G4" s="64" t="s">
        <v>126</v>
      </c>
    </row>
    <row r="5" spans="2:7" ht="12.75">
      <c r="B5" s="63" t="s">
        <v>233</v>
      </c>
      <c r="C5" s="1"/>
      <c r="D5" s="1" t="s">
        <v>315</v>
      </c>
      <c r="E5" s="1" t="s">
        <v>317</v>
      </c>
      <c r="F5" s="1" t="s">
        <v>235</v>
      </c>
      <c r="G5" s="64"/>
    </row>
    <row r="6" spans="2:7" ht="12.75">
      <c r="B6" s="63" t="s">
        <v>317</v>
      </c>
      <c r="C6" s="1"/>
      <c r="D6" s="1"/>
      <c r="E6" s="1" t="s">
        <v>318</v>
      </c>
      <c r="F6" s="1" t="s">
        <v>236</v>
      </c>
      <c r="G6" s="64"/>
    </row>
    <row r="7" spans="2:7" ht="12.75">
      <c r="B7" s="63" t="s">
        <v>316</v>
      </c>
      <c r="C7" s="1"/>
      <c r="D7" s="1"/>
      <c r="E7" s="1"/>
      <c r="F7" s="1"/>
      <c r="G7" s="64"/>
    </row>
    <row r="8" spans="2:7" ht="12.75">
      <c r="B8" s="63"/>
      <c r="C8" s="1"/>
      <c r="D8" s="1"/>
      <c r="E8" s="1"/>
      <c r="F8" s="1"/>
      <c r="G8" s="64"/>
    </row>
    <row r="9" spans="2:7" ht="12.75">
      <c r="B9" s="63"/>
      <c r="C9" s="1"/>
      <c r="D9" s="1"/>
      <c r="E9" s="1"/>
      <c r="F9" s="1"/>
      <c r="G9" s="64"/>
    </row>
    <row r="10" spans="2:7" ht="12.75">
      <c r="B10" s="63"/>
      <c r="C10" s="1"/>
      <c r="D10" s="1"/>
      <c r="E10" s="1"/>
      <c r="F10" s="1"/>
      <c r="G10" s="64"/>
    </row>
    <row r="11" spans="2:7" ht="12.75">
      <c r="B11" s="65" t="s">
        <v>126</v>
      </c>
      <c r="C11" s="1"/>
      <c r="D11" s="49"/>
      <c r="E11" s="1"/>
      <c r="F11" s="1"/>
      <c r="G11" s="64"/>
    </row>
    <row r="12" spans="2:7" ht="13.5" thickBot="1">
      <c r="B12" s="66"/>
      <c r="C12" s="67"/>
      <c r="D12" s="67"/>
      <c r="E12" s="67"/>
      <c r="F12" s="67"/>
      <c r="G12" s="68"/>
    </row>
    <row r="15" spans="1:7" ht="12.75">
      <c r="A15" t="s">
        <v>334</v>
      </c>
      <c r="B15" s="69" t="str">
        <f>IF(AND(наличие_поручителей_фл="нет",наличие_поручителей_юл="нет"),"нет",IF(AND(наличие_поручителей_фл="да",наличие_поручителей_юл="да"),"2 и более поручителей",IF(AND(наличие_поручителей_фл="да",кво_поручителей_фл&lt;=1,наличие_поручителей_юл="нет"),"поручитель физ.лицо",IF(AND(наличие_поручителей_фл="нет",наличие_поручителей_юл="да",кво_поручителей_юл&lt;=1),"поручитель юр.лицо",IF(AND(наличие_поручителей_фл="да",кво_поручителей_фл&gt;1,наличие_поручителей_юл="нет"),"2 и более поручителей",IF(AND(наличие_поручителей_фл="нет",наличие_поручителей_юл="да",кво_поручителей_юл&gt;1),"2 и более поручителей",""))))))</f>
        <v>нет</v>
      </c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1:7" ht="12.75">
      <c r="A19" t="s">
        <v>335</v>
      </c>
      <c r="B19" s="69" t="e">
        <f>IF(OR('Анкета ИП или ООО '!#REF!="физ.лицо (3-е лицо)",'Анкета ИП или ООО '!#REF!="физ.лицо (3-е лицо)",'Анкета ИП или ООО '!#REF!="физ.лицо (3-е лицо)",'Анкета ИП или ООО '!#REF!="физ.лицо (3-е лицо)",'Анкета ИП или ООО '!#REF!="физ.лицо (3-е лицо)",'Анкета ИП или ООО '!#REF!="физ.лицо (3-е лицо)",'Анкета ИП или ООО '!#REF!="физ.лицо (3-е лицо)",'Анкета ИП или ООО '!#REF!="юр.лицо (3-е лицо)",'Анкета ИП или ООО '!#REF!="юр.лицо (3-е лицо)",'Анкета ИП или ООО '!#REF!="юр.лицо (3-е лицо)",'Анкета ИП или ООО '!#REF!="юр.лицо (3-е лицо)",'Анкета ИП или ООО '!#REF!="юр.лицо (3-е лицо)",'Анкета ИП или ООО '!#REF!="юр.лицо (3-е лицо)",'Анкета ИП или ООО '!#REF!="юр.лицо (3-е лицо)"),"есть",0)</f>
        <v>#REF!</v>
      </c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</sheetData>
  <sheetProtection password="DC68" sheet="1" formatRows="0"/>
  <dataValidations count="2">
    <dataValidation type="list" allowBlank="1" showInputMessage="1" showErrorMessage="1" sqref="B11">
      <formula1>список1</formula1>
    </dataValidation>
    <dataValidation type="list" allowBlank="1" showInputMessage="1" showErrorMessage="1" sqref="D11">
      <formula1>IF($B$11="торговля",список2_1,IF($B$11="услуги",список2_2,IF($B$11="производство",список2_3,"")))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O20"/>
  <sheetViews>
    <sheetView zoomScalePageLayoutView="0" workbookViewId="0" topLeftCell="A4">
      <selection activeCell="G23" sqref="G23"/>
    </sheetView>
  </sheetViews>
  <sheetFormatPr defaultColWidth="9.00390625" defaultRowHeight="12.75"/>
  <cols>
    <col min="1" max="1" width="26.25390625" style="0" customWidth="1"/>
    <col min="2" max="2" width="23.625" style="0" customWidth="1"/>
    <col min="3" max="3" width="1.75390625" style="0" customWidth="1"/>
    <col min="4" max="5" width="1.625" style="0" customWidth="1"/>
    <col min="6" max="6" width="2.625" style="0" customWidth="1"/>
    <col min="7" max="7" width="36.125" style="0" customWidth="1"/>
    <col min="8" max="8" width="18.125" style="0" customWidth="1"/>
    <col min="9" max="9" width="2.125" style="0" customWidth="1"/>
    <col min="10" max="10" width="2.25390625" style="0" customWidth="1"/>
    <col min="11" max="11" width="25.125" style="0" customWidth="1"/>
    <col min="13" max="13" width="11.125" style="0" customWidth="1"/>
    <col min="14" max="14" width="22.125" style="0" customWidth="1"/>
    <col min="15" max="15" width="12.875" style="0" customWidth="1"/>
    <col min="16" max="17" width="14.625" style="0" bestFit="1" customWidth="1"/>
    <col min="24" max="24" width="14.00390625" style="0" customWidth="1"/>
    <col min="25" max="25" width="11.25390625" style="0" customWidth="1"/>
    <col min="26" max="26" width="11.00390625" style="0" customWidth="1"/>
    <col min="29" max="29" width="15.25390625" style="0" customWidth="1"/>
    <col min="30" max="30" width="10.375" style="0" customWidth="1"/>
    <col min="31" max="31" width="11.125" style="0" customWidth="1"/>
    <col min="41" max="41" width="12.875" style="0" bestFit="1" customWidth="1"/>
  </cols>
  <sheetData>
    <row r="1" spans="1:15" ht="27.75" customHeight="1">
      <c r="A1" s="29" t="s">
        <v>117</v>
      </c>
      <c r="B1" s="48"/>
      <c r="G1" s="30" t="s">
        <v>274</v>
      </c>
      <c r="H1" s="51" t="e">
        <f>чистая_прибыль/объем_выручки*100</f>
        <v>#REF!</v>
      </c>
      <c r="K1" s="29" t="s">
        <v>275</v>
      </c>
      <c r="L1" s="49" t="e">
        <f>наименование_точки_продаж</f>
        <v>#REF!</v>
      </c>
      <c r="N1" s="53" t="s">
        <v>276</v>
      </c>
      <c r="O1" s="51"/>
    </row>
    <row r="2" spans="1:15" ht="34.5" customHeight="1">
      <c r="A2" s="29" t="s">
        <v>277</v>
      </c>
      <c r="B2" s="48"/>
      <c r="G2" s="31" t="s">
        <v>278</v>
      </c>
      <c r="H2" s="51" t="e">
        <f>валюта_баланса</f>
        <v>#REF!</v>
      </c>
      <c r="K2" s="29" t="s">
        <v>279</v>
      </c>
      <c r="L2" s="49" t="e">
        <f>наименование_филиала</f>
        <v>#REF!</v>
      </c>
      <c r="N2" s="54" t="s">
        <v>280</v>
      </c>
      <c r="O2" s="57" t="e">
        <f>O1/H10</f>
        <v>#DIV/0!</v>
      </c>
    </row>
    <row r="3" spans="1:15" ht="46.5" customHeight="1">
      <c r="A3" s="29" t="s">
        <v>281</v>
      </c>
      <c r="B3" s="48">
        <f>наименование_заемщика</f>
        <v>0</v>
      </c>
      <c r="G3" s="32" t="s">
        <v>282</v>
      </c>
      <c r="H3" s="51" t="e">
        <f>краткосрочная_задолженность+долгосрочные_кредиты</f>
        <v>#REF!</v>
      </c>
      <c r="K3" s="29" t="s">
        <v>283</v>
      </c>
      <c r="L3" s="49" t="e">
        <f>ответственный_экономист</f>
        <v>#REF!</v>
      </c>
      <c r="N3" s="55" t="s">
        <v>284</v>
      </c>
      <c r="O3" s="59"/>
    </row>
    <row r="4" spans="1:15" ht="25.5">
      <c r="A4" s="29" t="s">
        <v>285</v>
      </c>
      <c r="B4" s="59">
        <f>IF(направление_деятельности="торговля","торговля",IF(направление_деятельности="производство","производство",IF(направление_деятельности="услуги","услуги",IF(направление_деятельности="&gt;выбрать","не указано",""))))</f>
      </c>
      <c r="G4" s="33" t="s">
        <v>286</v>
      </c>
      <c r="H4" s="52" t="e">
        <f>доля_СК</f>
        <v>#REF!</v>
      </c>
      <c r="K4" s="34"/>
      <c r="L4" s="49"/>
      <c r="N4" s="56" t="s">
        <v>287</v>
      </c>
      <c r="O4" s="58" t="e">
        <f>единовременная_комиссия</f>
        <v>#REF!</v>
      </c>
    </row>
    <row r="5" spans="1:15" ht="24.75" customHeight="1">
      <c r="A5" s="29" t="s">
        <v>332</v>
      </c>
      <c r="B5" s="59" t="str">
        <f>IF(вид_деятельности="розничная торговля","розничная торговля",IF(вид_деятельности="оптовая торговля","оптовая торговля",IF(вид_деятельности="производство","производство",IF(вид_деятельности="сельское хозяйство","сельское хозяйство",IF(вид_деятельности="пищевая пром-ть","пищевая пром-ть",IF(вид_деятельности="транспорт","транспорт",IF(вид_деятельности="строительство","строительство",IF(вид_деятельности="услуги","услуги","не указано"))))))))</f>
        <v>не указано</v>
      </c>
      <c r="G5" s="33" t="s">
        <v>288</v>
      </c>
      <c r="H5" s="52" t="e">
        <f>доля_оборотных_активов</f>
        <v>#REF!</v>
      </c>
      <c r="K5" s="35" t="s">
        <v>289</v>
      </c>
      <c r="L5" s="49"/>
      <c r="N5" s="36" t="s">
        <v>290</v>
      </c>
      <c r="O5" s="58" t="e">
        <f>B7/B13</f>
        <v>#REF!</v>
      </c>
    </row>
    <row r="6" spans="1:12" ht="12.75">
      <c r="A6" s="29" t="s">
        <v>291</v>
      </c>
      <c r="B6" s="49" t="str">
        <f>IF(B20&lt;1,"от 6 месяцев до года",IF(B20&lt;3,"от1года до 3лет",IF(B20&gt;3,"свыше 3 лет",)))</f>
        <v>от 6 месяцев до года</v>
      </c>
      <c r="G6" s="33" t="s">
        <v>292</v>
      </c>
      <c r="H6" s="52" t="e">
        <f>доля_автотранспорта</f>
        <v>#REF!</v>
      </c>
      <c r="K6" s="37" t="s">
        <v>293</v>
      </c>
      <c r="L6" s="49"/>
    </row>
    <row r="7" spans="1:12" ht="25.5">
      <c r="A7" s="32" t="s">
        <v>294</v>
      </c>
      <c r="B7" s="50" t="e">
        <f>SUM(обороты4:обороты6)/3</f>
        <v>#REF!</v>
      </c>
      <c r="G7" s="33" t="s">
        <v>295</v>
      </c>
      <c r="H7" s="52" t="e">
        <f>доля_оборудования</f>
        <v>#REF!</v>
      </c>
      <c r="K7" s="38" t="s">
        <v>296</v>
      </c>
      <c r="L7" s="49"/>
    </row>
    <row r="8" spans="1:12" ht="12.75">
      <c r="A8" s="29" t="s">
        <v>297</v>
      </c>
      <c r="B8" s="48" t="e">
        <f>кредитная_история2</f>
        <v>#REF!</v>
      </c>
      <c r="G8" s="33" t="s">
        <v>298</v>
      </c>
      <c r="H8" s="52" t="e">
        <f>доля_недвижимости</f>
        <v>#REF!</v>
      </c>
      <c r="K8" s="39" t="s">
        <v>299</v>
      </c>
      <c r="L8" s="49"/>
    </row>
    <row r="9" spans="1:12" ht="12.75">
      <c r="A9" s="29" t="s">
        <v>300</v>
      </c>
      <c r="B9" s="48" t="e">
        <f>кредитный_продукт</f>
        <v>#REF!</v>
      </c>
      <c r="G9" s="29" t="s">
        <v>301</v>
      </c>
      <c r="H9" s="49"/>
      <c r="K9" s="39" t="s">
        <v>302</v>
      </c>
      <c r="L9" s="49"/>
    </row>
    <row r="10" spans="1:12" ht="25.5">
      <c r="A10" s="29" t="s">
        <v>303</v>
      </c>
      <c r="B10" s="48" t="s">
        <v>138</v>
      </c>
      <c r="G10" s="31" t="s">
        <v>214</v>
      </c>
      <c r="H10" s="51">
        <f>размер_кредита</f>
        <v>0</v>
      </c>
      <c r="K10" s="40" t="s">
        <v>304</v>
      </c>
      <c r="L10" s="49"/>
    </row>
    <row r="11" spans="1:12" ht="22.5" customHeight="1">
      <c r="A11" s="29" t="s">
        <v>148</v>
      </c>
      <c r="B11" s="48" t="e">
        <f>цель_кредитования</f>
        <v>#REF!</v>
      </c>
      <c r="G11" s="41" t="s">
        <v>305</v>
      </c>
      <c r="H11" s="49"/>
      <c r="K11" s="42" t="s">
        <v>306</v>
      </c>
      <c r="L11" s="49" t="e">
        <f>B13/H10</f>
        <v>#REF!</v>
      </c>
    </row>
    <row r="12" spans="1:12" ht="25.5">
      <c r="A12" s="29" t="s">
        <v>307</v>
      </c>
      <c r="B12" s="48"/>
      <c r="G12" s="41" t="s">
        <v>308</v>
      </c>
      <c r="H12" s="49"/>
      <c r="K12" s="43" t="s">
        <v>145</v>
      </c>
      <c r="L12" s="49"/>
    </row>
    <row r="13" spans="1:8" ht="25.5">
      <c r="A13" s="44" t="s">
        <v>309</v>
      </c>
      <c r="B13" s="50" t="e">
        <f>объем_выручки</f>
        <v>#REF!</v>
      </c>
      <c r="G13" s="29" t="s">
        <v>310</v>
      </c>
      <c r="H13" s="49"/>
    </row>
    <row r="14" spans="1:8" ht="25.5">
      <c r="A14" s="45" t="s">
        <v>311</v>
      </c>
      <c r="B14" s="50" t="e">
        <f>коэффициент_ликвидности</f>
        <v>#REF!</v>
      </c>
      <c r="G14" s="29" t="s">
        <v>312</v>
      </c>
      <c r="H14" s="59"/>
    </row>
    <row r="20" ht="12.75">
      <c r="B20" s="46">
        <f>(дата_заполнения_анкеты-дата_регистрации_заемщика)/360</f>
        <v>0</v>
      </c>
    </row>
  </sheetData>
  <sheetProtection password="C6FC" sheet="1"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00B050"/>
    <pageSetUpPr fitToPage="1"/>
  </sheetPr>
  <dimension ref="A14:CG364"/>
  <sheetViews>
    <sheetView showGridLines="0" showZeros="0" view="pageBreakPreview" zoomScale="85" zoomScaleNormal="70" zoomScaleSheetLayoutView="85" zoomScalePageLayoutView="0" workbookViewId="0" topLeftCell="A1">
      <selection activeCell="N27" sqref="N27:Q27"/>
    </sheetView>
  </sheetViews>
  <sheetFormatPr defaultColWidth="9.00390625" defaultRowHeight="12.75"/>
  <cols>
    <col min="1" max="6" width="4.25390625" style="115" customWidth="1"/>
    <col min="7" max="7" width="3.75390625" style="115" customWidth="1"/>
    <col min="8" max="9" width="5.25390625" style="115" customWidth="1"/>
    <col min="10" max="14" width="4.25390625" style="115" customWidth="1"/>
    <col min="15" max="15" width="2.625" style="115" customWidth="1"/>
    <col min="16" max="16" width="5.375" style="115" customWidth="1"/>
    <col min="17" max="24" width="4.25390625" style="115" customWidth="1"/>
    <col min="25" max="25" width="4.875" style="115" customWidth="1"/>
    <col min="26" max="26" width="6.625" style="115" customWidth="1"/>
    <col min="27" max="27" width="11.75390625" style="115" customWidth="1"/>
    <col min="28" max="28" width="12.00390625" style="115" customWidth="1"/>
    <col min="29" max="32" width="4.25390625" style="115" customWidth="1"/>
    <col min="33" max="33" width="4.375" style="115" customWidth="1"/>
    <col min="34" max="35" width="6.25390625" style="115" customWidth="1"/>
    <col min="36" max="36" width="5.125" style="115" customWidth="1"/>
    <col min="37" max="37" width="4.25390625" style="115" hidden="1" customWidth="1"/>
    <col min="38" max="38" width="4.25390625" style="115" customWidth="1"/>
    <col min="39" max="39" width="15.25390625" style="115" customWidth="1"/>
    <col min="40" max="45" width="4.25390625" style="115" hidden="1" customWidth="1"/>
    <col min="46" max="76" width="9.125" style="115" hidden="1" customWidth="1"/>
    <col min="77" max="16384" width="9.125" style="115" customWidth="1"/>
  </cols>
  <sheetData>
    <row r="1" ht="3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32" ht="15" customHeight="1">
      <c r="A14" s="1239" t="s">
        <v>50</v>
      </c>
      <c r="B14" s="1239"/>
      <c r="C14" s="1239"/>
      <c r="D14" s="1239"/>
      <c r="E14" s="1239"/>
      <c r="F14" s="1239"/>
      <c r="G14" s="1239"/>
      <c r="Q14" s="548" t="s">
        <v>645</v>
      </c>
      <c r="AF14" s="547"/>
    </row>
    <row r="15" spans="1:49" ht="18.75" thickBot="1">
      <c r="A15" s="1199"/>
      <c r="B15" s="1200"/>
      <c r="C15" s="1200"/>
      <c r="D15" s="1200"/>
      <c r="E15" s="1200"/>
      <c r="F15" s="1200"/>
      <c r="G15" s="1200"/>
      <c r="H15" s="1200"/>
      <c r="I15" s="1200"/>
      <c r="J15" s="1200"/>
      <c r="K15" s="1200"/>
      <c r="L15" s="1200"/>
      <c r="M15" s="1200"/>
      <c r="N15" s="1200"/>
      <c r="O15" s="1200"/>
      <c r="P15" s="1200"/>
      <c r="Q15" s="1200"/>
      <c r="R15" s="1200"/>
      <c r="S15" s="1200"/>
      <c r="T15" s="1200"/>
      <c r="U15" s="1200"/>
      <c r="V15" s="1200"/>
      <c r="W15" s="1200"/>
      <c r="X15" s="1200"/>
      <c r="Y15" s="1200"/>
      <c r="Z15" s="1200"/>
      <c r="AA15" s="1200"/>
      <c r="AB15" s="1200"/>
      <c r="AC15" s="1200"/>
      <c r="AD15" s="1200"/>
      <c r="AE15" s="1200"/>
      <c r="AF15" s="1200"/>
      <c r="AG15" s="1200"/>
      <c r="AH15" s="1200"/>
      <c r="AI15" s="1200"/>
      <c r="AJ15" s="1200"/>
      <c r="AK15" s="1200"/>
      <c r="AL15" s="1200"/>
      <c r="AM15" s="1200"/>
      <c r="AN15" s="1200"/>
      <c r="AO15" s="1200"/>
      <c r="AP15" s="1200"/>
      <c r="AQ15" s="1200"/>
      <c r="AR15" s="1200"/>
      <c r="AS15" s="1200"/>
      <c r="AT15" s="1200"/>
      <c r="AU15" s="1200"/>
      <c r="AV15" s="1200"/>
      <c r="AW15" s="1200"/>
    </row>
    <row r="16" spans="1:49" ht="42" customHeight="1" thickBot="1">
      <c r="A16" s="998" t="s">
        <v>479</v>
      </c>
      <c r="B16" s="999"/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1202" t="s">
        <v>94</v>
      </c>
      <c r="V16" s="1202"/>
      <c r="W16" s="1202"/>
      <c r="X16" s="1202"/>
      <c r="Y16" s="1202"/>
      <c r="Z16" s="1202"/>
      <c r="AA16" s="1203"/>
      <c r="AB16" s="1209"/>
      <c r="AC16" s="1210"/>
      <c r="AD16" s="290" t="s">
        <v>247</v>
      </c>
      <c r="AE16" s="1071"/>
      <c r="AF16" s="1071"/>
      <c r="AG16" s="1071"/>
      <c r="AH16" s="1071"/>
      <c r="AI16" s="1071"/>
      <c r="AJ16" s="1071"/>
      <c r="AK16" s="1071"/>
      <c r="AL16" s="1071"/>
      <c r="AM16" s="1072"/>
      <c r="AN16" s="291"/>
      <c r="AO16" s="292" t="s">
        <v>137</v>
      </c>
      <c r="AP16" s="291"/>
      <c r="AQ16" s="291"/>
      <c r="AR16" s="291"/>
      <c r="AS16" s="291"/>
      <c r="AT16" s="291"/>
      <c r="AU16" s="291"/>
      <c r="AV16" s="291"/>
      <c r="AW16" s="293"/>
    </row>
    <row r="17" spans="1:49" s="77" customFormat="1" ht="25.5" customHeight="1">
      <c r="A17" s="1033" t="s">
        <v>57</v>
      </c>
      <c r="B17" s="1033"/>
      <c r="C17" s="1033"/>
      <c r="D17" s="1033"/>
      <c r="E17" s="1033"/>
      <c r="F17" s="1033"/>
      <c r="G17" s="1033"/>
      <c r="H17" s="1217"/>
      <c r="I17" s="1040"/>
      <c r="J17" s="1040"/>
      <c r="K17" s="1040"/>
      <c r="L17" s="1040"/>
      <c r="M17" s="1040"/>
      <c r="N17" s="1040"/>
      <c r="O17" s="1040"/>
      <c r="P17" s="1218"/>
      <c r="Q17" s="1033" t="s">
        <v>55</v>
      </c>
      <c r="R17" s="1033"/>
      <c r="S17" s="1033"/>
      <c r="T17" s="1033"/>
      <c r="U17" s="1216"/>
      <c r="V17" s="1213"/>
      <c r="W17" s="1214"/>
      <c r="X17" s="1214"/>
      <c r="Y17" s="1214"/>
      <c r="Z17" s="1215"/>
      <c r="AA17" s="1216" t="s">
        <v>56</v>
      </c>
      <c r="AB17" s="1216"/>
      <c r="AC17" s="1216"/>
      <c r="AD17" s="1033"/>
      <c r="AE17" s="1217"/>
      <c r="AF17" s="1040"/>
      <c r="AG17" s="1040"/>
      <c r="AH17" s="1040"/>
      <c r="AI17" s="1040"/>
      <c r="AJ17" s="1040"/>
      <c r="AK17" s="1040"/>
      <c r="AL17" s="1040"/>
      <c r="AM17" s="1040"/>
      <c r="AN17" s="294"/>
      <c r="AO17" s="295" t="s">
        <v>240</v>
      </c>
      <c r="AP17" s="294"/>
      <c r="AQ17" s="294"/>
      <c r="AR17" s="294"/>
      <c r="AS17" s="294"/>
      <c r="AT17" s="294"/>
      <c r="AU17" s="294"/>
      <c r="AV17" s="294"/>
      <c r="AW17" s="296"/>
    </row>
    <row r="18" spans="1:49" s="77" customFormat="1" ht="34.5" customHeight="1">
      <c r="A18" s="1061" t="s">
        <v>336</v>
      </c>
      <c r="B18" s="1061"/>
      <c r="C18" s="1061"/>
      <c r="D18" s="1061"/>
      <c r="E18" s="1061"/>
      <c r="F18" s="1061"/>
      <c r="G18" s="1061"/>
      <c r="H18" s="1080"/>
      <c r="I18" s="1080"/>
      <c r="J18" s="1080"/>
      <c r="K18" s="1080"/>
      <c r="L18" s="1080"/>
      <c r="M18" s="1080"/>
      <c r="N18" s="1080"/>
      <c r="O18" s="1080"/>
      <c r="P18" s="1080"/>
      <c r="Q18" s="1080"/>
      <c r="R18" s="1080"/>
      <c r="S18" s="1080"/>
      <c r="T18" s="1080"/>
      <c r="U18" s="1080"/>
      <c r="V18" s="1080"/>
      <c r="W18" s="1080"/>
      <c r="X18" s="1086" t="s">
        <v>337</v>
      </c>
      <c r="Y18" s="1086"/>
      <c r="Z18" s="1086"/>
      <c r="AA18" s="1224"/>
      <c r="AB18" s="1224"/>
      <c r="AC18" s="1225"/>
      <c r="AD18" s="1069"/>
      <c r="AE18" s="1069"/>
      <c r="AF18" s="1069"/>
      <c r="AG18" s="1069"/>
      <c r="AH18" s="1069"/>
      <c r="AI18" s="1069"/>
      <c r="AJ18" s="1069"/>
      <c r="AK18" s="1069"/>
      <c r="AL18" s="1069"/>
      <c r="AM18" s="1070"/>
      <c r="AN18" s="294"/>
      <c r="AO18" s="295" t="s">
        <v>220</v>
      </c>
      <c r="AP18" s="294"/>
      <c r="AQ18" s="294"/>
      <c r="AR18" s="294"/>
      <c r="AS18" s="294"/>
      <c r="AT18" s="294"/>
      <c r="AU18" s="294"/>
      <c r="AV18" s="294"/>
      <c r="AW18" s="296"/>
    </row>
    <row r="19" spans="1:49" s="77" customFormat="1" ht="21" customHeight="1">
      <c r="A19" s="1061" t="s">
        <v>338</v>
      </c>
      <c r="B19" s="1061"/>
      <c r="C19" s="1061"/>
      <c r="D19" s="1061"/>
      <c r="E19" s="1061"/>
      <c r="F19" s="1061"/>
      <c r="G19" s="1061"/>
      <c r="H19" s="1226"/>
      <c r="I19" s="1226"/>
      <c r="J19" s="1063"/>
      <c r="K19" s="1063"/>
      <c r="L19" s="1063"/>
      <c r="M19" s="1063"/>
      <c r="N19" s="1063"/>
      <c r="O19" s="1063"/>
      <c r="P19" s="1226"/>
      <c r="Q19" s="1226"/>
      <c r="R19" s="1063"/>
      <c r="S19" s="1063"/>
      <c r="T19" s="1063"/>
      <c r="U19" s="1063"/>
      <c r="V19" s="1063"/>
      <c r="W19" s="1063"/>
      <c r="X19" s="1061" t="s">
        <v>339</v>
      </c>
      <c r="Y19" s="1061"/>
      <c r="Z19" s="1061"/>
      <c r="AA19" s="1061"/>
      <c r="AB19" s="1061"/>
      <c r="AC19" s="1179">
        <v>0</v>
      </c>
      <c r="AD19" s="1014"/>
      <c r="AE19" s="1014"/>
      <c r="AF19" s="1014"/>
      <c r="AG19" s="1014"/>
      <c r="AH19" s="1014"/>
      <c r="AI19" s="1014"/>
      <c r="AJ19" s="1014"/>
      <c r="AK19" s="1014"/>
      <c r="AL19" s="1014"/>
      <c r="AM19" s="1060"/>
      <c r="AN19" s="294"/>
      <c r="AO19" s="295" t="s">
        <v>137</v>
      </c>
      <c r="AP19" s="294"/>
      <c r="AQ19" s="294"/>
      <c r="AR19" s="294"/>
      <c r="AS19" s="294"/>
      <c r="AT19" s="294"/>
      <c r="AU19" s="294"/>
      <c r="AV19" s="294"/>
      <c r="AW19" s="296"/>
    </row>
    <row r="20" spans="1:49" s="77" customFormat="1" ht="21" customHeight="1">
      <c r="A20" s="1004" t="s">
        <v>242</v>
      </c>
      <c r="B20" s="1005"/>
      <c r="C20" s="1005"/>
      <c r="D20" s="1005"/>
      <c r="E20" s="1005"/>
      <c r="F20" s="1005"/>
      <c r="G20" s="1006"/>
      <c r="H20" s="1061" t="s">
        <v>341</v>
      </c>
      <c r="I20" s="1061"/>
      <c r="J20" s="1077"/>
      <c r="K20" s="1077"/>
      <c r="L20" s="1077"/>
      <c r="M20" s="1077"/>
      <c r="N20" s="1077"/>
      <c r="O20" s="1077"/>
      <c r="P20" s="1061" t="s">
        <v>342</v>
      </c>
      <c r="Q20" s="1061"/>
      <c r="R20" s="1064"/>
      <c r="S20" s="1065"/>
      <c r="T20" s="1065"/>
      <c r="U20" s="1065"/>
      <c r="V20" s="1065"/>
      <c r="W20" s="1062"/>
      <c r="X20" s="1061" t="s">
        <v>343</v>
      </c>
      <c r="Y20" s="1061"/>
      <c r="Z20" s="1111"/>
      <c r="AA20" s="1057"/>
      <c r="AB20" s="1057"/>
      <c r="AC20" s="1014"/>
      <c r="AD20" s="1014"/>
      <c r="AE20" s="1014"/>
      <c r="AF20" s="1014"/>
      <c r="AG20" s="1055"/>
      <c r="AH20" s="1055"/>
      <c r="AI20" s="1055"/>
      <c r="AJ20" s="1014"/>
      <c r="AK20" s="1014"/>
      <c r="AL20" s="1014"/>
      <c r="AM20" s="1060"/>
      <c r="AN20" s="294"/>
      <c r="AO20" s="295" t="s">
        <v>163</v>
      </c>
      <c r="AP20" s="294"/>
      <c r="AQ20" s="294"/>
      <c r="AR20" s="294"/>
      <c r="AS20" s="294"/>
      <c r="AT20" s="294"/>
      <c r="AU20" s="294"/>
      <c r="AV20" s="294"/>
      <c r="AW20" s="296"/>
    </row>
    <row r="21" spans="1:49" s="77" customFormat="1" ht="21" customHeight="1">
      <c r="A21" s="1007"/>
      <c r="B21" s="1008"/>
      <c r="C21" s="1008"/>
      <c r="D21" s="1008"/>
      <c r="E21" s="1008"/>
      <c r="F21" s="1008"/>
      <c r="G21" s="1009"/>
      <c r="H21" s="1086" t="s">
        <v>344</v>
      </c>
      <c r="I21" s="1086"/>
      <c r="J21" s="1056"/>
      <c r="K21" s="1055"/>
      <c r="L21" s="1055"/>
      <c r="M21" s="1055"/>
      <c r="N21" s="1055"/>
      <c r="O21" s="1055"/>
      <c r="P21" s="1057"/>
      <c r="Q21" s="1057"/>
      <c r="R21" s="1055"/>
      <c r="S21" s="1055"/>
      <c r="T21" s="1055"/>
      <c r="U21" s="1055"/>
      <c r="V21" s="1055"/>
      <c r="W21" s="1058"/>
      <c r="X21" s="1086" t="s">
        <v>345</v>
      </c>
      <c r="Y21" s="1086"/>
      <c r="Z21" s="1086"/>
      <c r="AA21" s="1086"/>
      <c r="AB21" s="1086"/>
      <c r="AC21" s="1056"/>
      <c r="AD21" s="1055"/>
      <c r="AE21" s="1055"/>
      <c r="AF21" s="1058"/>
      <c r="AG21" s="1086" t="s">
        <v>346</v>
      </c>
      <c r="AH21" s="1086"/>
      <c r="AI21" s="1086"/>
      <c r="AJ21" s="1056"/>
      <c r="AK21" s="1055"/>
      <c r="AL21" s="1055"/>
      <c r="AM21" s="1067"/>
      <c r="AN21" s="294"/>
      <c r="AO21" s="295" t="s">
        <v>165</v>
      </c>
      <c r="AP21" s="294"/>
      <c r="AQ21" s="294"/>
      <c r="AR21" s="294"/>
      <c r="AS21" s="294"/>
      <c r="AT21" s="294"/>
      <c r="AU21" s="294"/>
      <c r="AV21" s="294"/>
      <c r="AW21" s="296"/>
    </row>
    <row r="22" spans="1:49" s="77" customFormat="1" ht="10.5" customHeight="1">
      <c r="A22" s="306"/>
      <c r="B22" s="307"/>
      <c r="C22" s="307"/>
      <c r="D22" s="307"/>
      <c r="E22" s="307"/>
      <c r="F22" s="307"/>
      <c r="G22" s="307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94"/>
      <c r="AA22" s="1194"/>
      <c r="AB22" s="1194"/>
      <c r="AC22" s="1194"/>
      <c r="AD22" s="1194"/>
      <c r="AE22" s="1194"/>
      <c r="AF22" s="1194"/>
      <c r="AG22" s="1194"/>
      <c r="AH22" s="1194"/>
      <c r="AI22" s="1194"/>
      <c r="AJ22" s="1194"/>
      <c r="AK22" s="1194"/>
      <c r="AL22" s="1194"/>
      <c r="AM22" s="1194"/>
      <c r="AN22" s="294"/>
      <c r="AO22" s="295" t="s">
        <v>347</v>
      </c>
      <c r="AP22" s="294"/>
      <c r="AQ22" s="294"/>
      <c r="AR22" s="294"/>
      <c r="AS22" s="294"/>
      <c r="AT22" s="294"/>
      <c r="AU22" s="294"/>
      <c r="AV22" s="294"/>
      <c r="AW22" s="296"/>
    </row>
    <row r="23" spans="1:49" s="77" customFormat="1" ht="21" customHeight="1">
      <c r="A23" s="1175" t="s">
        <v>340</v>
      </c>
      <c r="B23" s="1175"/>
      <c r="C23" s="1175"/>
      <c r="D23" s="1175"/>
      <c r="E23" s="1175"/>
      <c r="F23" s="1175"/>
      <c r="G23" s="1175"/>
      <c r="H23" s="1103" t="s">
        <v>341</v>
      </c>
      <c r="I23" s="1103"/>
      <c r="J23" s="1052"/>
      <c r="K23" s="1052"/>
      <c r="L23" s="1052"/>
      <c r="M23" s="1052"/>
      <c r="N23" s="1052"/>
      <c r="O23" s="1052"/>
      <c r="P23" s="1103" t="s">
        <v>342</v>
      </c>
      <c r="Q23" s="1103"/>
      <c r="R23" s="1101"/>
      <c r="S23" s="1048"/>
      <c r="T23" s="1048"/>
      <c r="U23" s="1048"/>
      <c r="V23" s="1048"/>
      <c r="W23" s="1102"/>
      <c r="X23" s="1103" t="s">
        <v>343</v>
      </c>
      <c r="Y23" s="1103"/>
      <c r="Z23" s="1111"/>
      <c r="AA23" s="1057"/>
      <c r="AB23" s="1057"/>
      <c r="AC23" s="1049"/>
      <c r="AD23" s="1049"/>
      <c r="AE23" s="1049"/>
      <c r="AF23" s="1049"/>
      <c r="AG23" s="1057"/>
      <c r="AH23" s="1057"/>
      <c r="AI23" s="1057"/>
      <c r="AJ23" s="1049"/>
      <c r="AK23" s="1049"/>
      <c r="AL23" s="1049"/>
      <c r="AM23" s="1050"/>
      <c r="AN23" s="294"/>
      <c r="AO23" s="295"/>
      <c r="AP23" s="294"/>
      <c r="AQ23" s="294"/>
      <c r="AR23" s="294"/>
      <c r="AS23" s="294"/>
      <c r="AT23" s="294"/>
      <c r="AU23" s="294"/>
      <c r="AV23" s="294"/>
      <c r="AW23" s="296"/>
    </row>
    <row r="24" spans="1:49" s="77" customFormat="1" ht="21" customHeight="1">
      <c r="A24" s="1176"/>
      <c r="B24" s="1176"/>
      <c r="C24" s="1176"/>
      <c r="D24" s="1176"/>
      <c r="E24" s="1176"/>
      <c r="F24" s="1176"/>
      <c r="G24" s="1176"/>
      <c r="H24" s="1061" t="s">
        <v>344</v>
      </c>
      <c r="I24" s="1061"/>
      <c r="J24" s="1179"/>
      <c r="K24" s="1014"/>
      <c r="L24" s="1014"/>
      <c r="M24" s="1014"/>
      <c r="N24" s="1014"/>
      <c r="O24" s="1014"/>
      <c r="P24" s="1049"/>
      <c r="Q24" s="1049"/>
      <c r="R24" s="1014"/>
      <c r="S24" s="1014"/>
      <c r="T24" s="1014"/>
      <c r="U24" s="1014"/>
      <c r="V24" s="1014"/>
      <c r="W24" s="1180"/>
      <c r="X24" s="1061" t="s">
        <v>345</v>
      </c>
      <c r="Y24" s="1061"/>
      <c r="Z24" s="1061"/>
      <c r="AA24" s="1061"/>
      <c r="AB24" s="1061"/>
      <c r="AC24" s="1179"/>
      <c r="AD24" s="1014"/>
      <c r="AE24" s="1014"/>
      <c r="AF24" s="1180"/>
      <c r="AG24" s="1061" t="s">
        <v>346</v>
      </c>
      <c r="AH24" s="1061"/>
      <c r="AI24" s="1061"/>
      <c r="AJ24" s="1179"/>
      <c r="AK24" s="1014"/>
      <c r="AL24" s="1014"/>
      <c r="AM24" s="1060"/>
      <c r="AN24" s="294"/>
      <c r="AO24" s="295"/>
      <c r="AP24" s="294"/>
      <c r="AQ24" s="294"/>
      <c r="AR24" s="294"/>
      <c r="AS24" s="294"/>
      <c r="AT24" s="294"/>
      <c r="AU24" s="294"/>
      <c r="AV24" s="294"/>
      <c r="AW24" s="296"/>
    </row>
    <row r="25" spans="1:49" s="77" customFormat="1" ht="7.5" customHeight="1">
      <c r="A25" s="1176"/>
      <c r="B25" s="1176"/>
      <c r="C25" s="1176"/>
      <c r="D25" s="1176"/>
      <c r="E25" s="1176"/>
      <c r="F25" s="1176"/>
      <c r="G25" s="1176"/>
      <c r="H25" s="1204"/>
      <c r="I25" s="1205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3"/>
      <c r="U25" s="1043"/>
      <c r="V25" s="1043"/>
      <c r="W25" s="1043"/>
      <c r="X25" s="1205"/>
      <c r="Y25" s="1205"/>
      <c r="Z25" s="1178"/>
      <c r="AA25" s="1178"/>
      <c r="AB25" s="1178"/>
      <c r="AC25" s="1046"/>
      <c r="AD25" s="1046"/>
      <c r="AE25" s="1046"/>
      <c r="AF25" s="1046"/>
      <c r="AG25" s="1178"/>
      <c r="AH25" s="1178"/>
      <c r="AI25" s="1178"/>
      <c r="AJ25" s="1046"/>
      <c r="AK25" s="1046"/>
      <c r="AL25" s="1046"/>
      <c r="AM25" s="1047"/>
      <c r="AN25" s="294"/>
      <c r="AO25" s="295"/>
      <c r="AP25" s="294"/>
      <c r="AQ25" s="294"/>
      <c r="AR25" s="294"/>
      <c r="AS25" s="294"/>
      <c r="AT25" s="294"/>
      <c r="AU25" s="294"/>
      <c r="AV25" s="294"/>
      <c r="AW25" s="296"/>
    </row>
    <row r="26" spans="1:66" s="77" customFormat="1" ht="30" customHeight="1">
      <c r="A26" s="644" t="s">
        <v>51</v>
      </c>
      <c r="B26" s="644"/>
      <c r="C26" s="644"/>
      <c r="D26" s="644"/>
      <c r="E26" s="644"/>
      <c r="F26" s="644"/>
      <c r="G26" s="644"/>
      <c r="H26" s="1026" t="s">
        <v>52</v>
      </c>
      <c r="I26" s="1026"/>
      <c r="J26" s="1026"/>
      <c r="K26" s="1206"/>
      <c r="L26" s="1206"/>
      <c r="M26" s="1026" t="s">
        <v>327</v>
      </c>
      <c r="N26" s="1026"/>
      <c r="O26" s="1026"/>
      <c r="P26" s="1220"/>
      <c r="Q26" s="1221"/>
      <c r="R26" s="1222"/>
      <c r="S26" s="1223"/>
      <c r="T26" s="1091" t="s">
        <v>53</v>
      </c>
      <c r="U26" s="1091"/>
      <c r="V26" s="1091"/>
      <c r="W26" s="1207"/>
      <c r="X26" s="1208"/>
      <c r="Y26" s="1208"/>
      <c r="Z26" s="1208"/>
      <c r="AA26" s="1207"/>
      <c r="AB26" s="1091" t="s">
        <v>386</v>
      </c>
      <c r="AC26" s="1091"/>
      <c r="AD26" s="1211"/>
      <c r="AE26" s="1212"/>
      <c r="AF26" s="1212"/>
      <c r="AG26" s="1211"/>
      <c r="AH26" s="1087" t="s">
        <v>54</v>
      </c>
      <c r="AI26" s="1087"/>
      <c r="AJ26" s="917"/>
      <c r="AK26" s="917"/>
      <c r="AL26" s="917"/>
      <c r="AM26" s="918"/>
      <c r="AN26" s="294"/>
      <c r="AO26" s="295"/>
      <c r="AP26" s="294"/>
      <c r="AQ26" s="294"/>
      <c r="AR26" s="294"/>
      <c r="AS26" s="294"/>
      <c r="AT26" s="294"/>
      <c r="AU26" s="294"/>
      <c r="AV26" s="294"/>
      <c r="AW26" s="296"/>
      <c r="BN26" s="76"/>
    </row>
    <row r="27" spans="1:66" s="77" customFormat="1" ht="39" customHeight="1" thickBot="1">
      <c r="A27" s="1091" t="s">
        <v>203</v>
      </c>
      <c r="B27" s="1091"/>
      <c r="C27" s="1091"/>
      <c r="D27" s="1091"/>
      <c r="E27" s="1091"/>
      <c r="F27" s="1091"/>
      <c r="G27" s="1091"/>
      <c r="H27" s="1193"/>
      <c r="I27" s="1193"/>
      <c r="J27" s="1193"/>
      <c r="K27" s="1192"/>
      <c r="L27" s="1192"/>
      <c r="M27" s="1193"/>
      <c r="N27" s="1091" t="s">
        <v>201</v>
      </c>
      <c r="O27" s="1091"/>
      <c r="P27" s="1091"/>
      <c r="Q27" s="1091"/>
      <c r="R27" s="1192"/>
      <c r="S27" s="1192"/>
      <c r="T27" s="1193"/>
      <c r="U27" s="1193"/>
      <c r="V27" s="1193"/>
      <c r="W27" s="1192"/>
      <c r="X27" s="1091" t="s">
        <v>75</v>
      </c>
      <c r="Y27" s="1091"/>
      <c r="Z27" s="1091"/>
      <c r="AA27" s="1192"/>
      <c r="AB27" s="1193"/>
      <c r="AC27" s="1193"/>
      <c r="AD27" s="1192"/>
      <c r="AE27" s="1091" t="s">
        <v>76</v>
      </c>
      <c r="AF27" s="1091"/>
      <c r="AG27" s="1089"/>
      <c r="AH27" s="1201"/>
      <c r="AI27" s="1201"/>
      <c r="AJ27" s="1089"/>
      <c r="AK27" s="1089"/>
      <c r="AL27" s="1089"/>
      <c r="AM27" s="1090"/>
      <c r="AN27" s="294"/>
      <c r="AO27" s="295"/>
      <c r="AP27" s="294"/>
      <c r="AQ27" s="294"/>
      <c r="AR27" s="294"/>
      <c r="AS27" s="294"/>
      <c r="AT27" s="294"/>
      <c r="AU27" s="294"/>
      <c r="AV27" s="294"/>
      <c r="AW27" s="296"/>
      <c r="BN27" s="76"/>
    </row>
    <row r="28" spans="1:66" s="77" customFormat="1" ht="14.25" customHeight="1" thickBot="1">
      <c r="A28" s="297"/>
      <c r="B28" s="298"/>
      <c r="C28" s="298"/>
      <c r="D28" s="298"/>
      <c r="E28" s="298"/>
      <c r="F28" s="298"/>
      <c r="G28" s="298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300"/>
      <c r="U28" s="300"/>
      <c r="V28" s="300"/>
      <c r="W28" s="301"/>
      <c r="X28" s="301"/>
      <c r="Y28" s="301"/>
      <c r="Z28" s="301"/>
      <c r="AA28" s="301"/>
      <c r="AB28" s="300"/>
      <c r="AC28" s="300"/>
      <c r="AD28" s="300"/>
      <c r="AE28" s="300"/>
      <c r="AF28" s="300"/>
      <c r="AG28" s="300"/>
      <c r="AH28" s="302"/>
      <c r="AI28" s="302"/>
      <c r="AJ28" s="300"/>
      <c r="AK28" s="300"/>
      <c r="AL28" s="300"/>
      <c r="AM28" s="303"/>
      <c r="AN28" s="294"/>
      <c r="AO28" s="295"/>
      <c r="AP28" s="294"/>
      <c r="AQ28" s="294"/>
      <c r="AR28" s="294"/>
      <c r="AS28" s="294"/>
      <c r="AT28" s="294"/>
      <c r="AU28" s="294"/>
      <c r="AV28" s="294"/>
      <c r="AW28" s="296"/>
      <c r="BN28" s="76"/>
    </row>
    <row r="29" spans="1:66" s="77" customFormat="1" ht="35.25" customHeight="1">
      <c r="A29" s="998" t="s">
        <v>570</v>
      </c>
      <c r="B29" s="999"/>
      <c r="C29" s="999"/>
      <c r="D29" s="999"/>
      <c r="E29" s="999"/>
      <c r="F29" s="999"/>
      <c r="G29" s="999"/>
      <c r="H29" s="999"/>
      <c r="I29" s="999"/>
      <c r="J29" s="999"/>
      <c r="K29" s="999"/>
      <c r="L29" s="999"/>
      <c r="M29" s="999"/>
      <c r="N29" s="999"/>
      <c r="O29" s="999"/>
      <c r="P29" s="999"/>
      <c r="Q29" s="999"/>
      <c r="R29" s="999"/>
      <c r="S29" s="999"/>
      <c r="T29" s="999"/>
      <c r="U29" s="1074"/>
      <c r="V29" s="1075"/>
      <c r="W29" s="1075"/>
      <c r="X29" s="1075"/>
      <c r="Y29" s="1075"/>
      <c r="Z29" s="1075"/>
      <c r="AA29" s="1075"/>
      <c r="AB29" s="1075"/>
      <c r="AC29" s="1075"/>
      <c r="AD29" s="1075"/>
      <c r="AE29" s="1075"/>
      <c r="AF29" s="1075"/>
      <c r="AG29" s="1075"/>
      <c r="AH29" s="1075"/>
      <c r="AI29" s="1075"/>
      <c r="AJ29" s="1075"/>
      <c r="AK29" s="1075"/>
      <c r="AL29" s="1075"/>
      <c r="AM29" s="1075"/>
      <c r="AN29" s="294"/>
      <c r="AO29" s="295"/>
      <c r="AP29" s="294"/>
      <c r="AQ29" s="294"/>
      <c r="AR29" s="294"/>
      <c r="AS29" s="294"/>
      <c r="AT29" s="294"/>
      <c r="AU29" s="294"/>
      <c r="AV29" s="294"/>
      <c r="AW29" s="296"/>
      <c r="BN29" s="76"/>
    </row>
    <row r="30" spans="1:66" s="77" customFormat="1" ht="27" customHeight="1">
      <c r="A30" s="1015" t="s">
        <v>57</v>
      </c>
      <c r="B30" s="1016"/>
      <c r="C30" s="1016"/>
      <c r="D30" s="1016"/>
      <c r="E30" s="1016"/>
      <c r="F30" s="1016"/>
      <c r="G30" s="1017"/>
      <c r="H30" s="1040"/>
      <c r="I30" s="1040"/>
      <c r="J30" s="1040"/>
      <c r="K30" s="1040"/>
      <c r="L30" s="1040"/>
      <c r="M30" s="1040"/>
      <c r="N30" s="1040"/>
      <c r="O30" s="1040"/>
      <c r="P30" s="1040"/>
      <c r="Q30" s="1033" t="s">
        <v>55</v>
      </c>
      <c r="R30" s="1033"/>
      <c r="S30" s="1033"/>
      <c r="T30" s="1033"/>
      <c r="U30" s="1033"/>
      <c r="V30" s="1040"/>
      <c r="W30" s="1040"/>
      <c r="X30" s="1040"/>
      <c r="Y30" s="1040"/>
      <c r="Z30" s="1040"/>
      <c r="AA30" s="1033" t="s">
        <v>56</v>
      </c>
      <c r="AB30" s="1033"/>
      <c r="AC30" s="1033"/>
      <c r="AD30" s="1033"/>
      <c r="AE30" s="1040"/>
      <c r="AF30" s="1040"/>
      <c r="AG30" s="1040"/>
      <c r="AH30" s="1040"/>
      <c r="AI30" s="1040"/>
      <c r="AJ30" s="1040"/>
      <c r="AK30" s="1040"/>
      <c r="AL30" s="1040"/>
      <c r="AM30" s="1040"/>
      <c r="AN30" s="294"/>
      <c r="AO30" s="295"/>
      <c r="AP30" s="294"/>
      <c r="AQ30" s="294"/>
      <c r="AR30" s="294"/>
      <c r="AS30" s="294"/>
      <c r="AT30" s="294"/>
      <c r="AU30" s="294"/>
      <c r="AV30" s="294"/>
      <c r="AW30" s="296"/>
      <c r="BN30" s="76"/>
    </row>
    <row r="31" spans="1:66" s="77" customFormat="1" ht="34.5" customHeight="1">
      <c r="A31" s="1004" t="s">
        <v>73</v>
      </c>
      <c r="B31" s="1005"/>
      <c r="C31" s="1005"/>
      <c r="D31" s="1005"/>
      <c r="E31" s="1005"/>
      <c r="F31" s="1005"/>
      <c r="G31" s="1005"/>
      <c r="H31" s="115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6"/>
      <c r="X31" s="1106"/>
      <c r="Y31" s="1106"/>
      <c r="Z31" s="1106"/>
      <c r="AA31" s="1107"/>
      <c r="AB31" s="611" t="s">
        <v>337</v>
      </c>
      <c r="AC31" s="612"/>
      <c r="AD31" s="612"/>
      <c r="AE31" s="1028"/>
      <c r="AF31" s="1029"/>
      <c r="AG31" s="1029"/>
      <c r="AH31" s="1029"/>
      <c r="AI31" s="1029"/>
      <c r="AJ31" s="1029"/>
      <c r="AK31" s="1029"/>
      <c r="AL31" s="1029"/>
      <c r="AM31" s="1030"/>
      <c r="AN31" s="294"/>
      <c r="AO31" s="295"/>
      <c r="AP31" s="294"/>
      <c r="AQ31" s="294"/>
      <c r="AR31" s="294"/>
      <c r="AS31" s="294"/>
      <c r="AT31" s="294"/>
      <c r="AU31" s="294"/>
      <c r="AV31" s="294"/>
      <c r="AW31" s="296"/>
      <c r="BN31" s="76"/>
    </row>
    <row r="32" spans="1:49" s="77" customFormat="1" ht="18" customHeight="1">
      <c r="A32" s="1019" t="s">
        <v>242</v>
      </c>
      <c r="B32" s="1020"/>
      <c r="C32" s="1020"/>
      <c r="D32" s="1020"/>
      <c r="E32" s="1020"/>
      <c r="F32" s="1020"/>
      <c r="G32" s="1021"/>
      <c r="H32" s="1041" t="s">
        <v>341</v>
      </c>
      <c r="I32" s="1041"/>
      <c r="J32" s="1076"/>
      <c r="K32" s="1077"/>
      <c r="L32" s="1077"/>
      <c r="M32" s="1077"/>
      <c r="N32" s="1077"/>
      <c r="O32" s="1078"/>
      <c r="P32" s="1041" t="s">
        <v>342</v>
      </c>
      <c r="Q32" s="1041"/>
      <c r="R32" s="1065"/>
      <c r="S32" s="1065"/>
      <c r="T32" s="1065"/>
      <c r="U32" s="1065"/>
      <c r="V32" s="1065"/>
      <c r="W32" s="1065"/>
      <c r="X32" s="1041" t="s">
        <v>343</v>
      </c>
      <c r="Y32" s="1041"/>
      <c r="Z32" s="1014"/>
      <c r="AA32" s="1014"/>
      <c r="AB32" s="1014"/>
      <c r="AC32" s="1014"/>
      <c r="AD32" s="1014"/>
      <c r="AE32" s="1014"/>
      <c r="AF32" s="1014"/>
      <c r="AG32" s="1014"/>
      <c r="AH32" s="1014"/>
      <c r="AI32" s="1014"/>
      <c r="AJ32" s="1014"/>
      <c r="AK32" s="1014"/>
      <c r="AL32" s="1014"/>
      <c r="AM32" s="1060"/>
      <c r="AN32" s="294"/>
      <c r="AO32" s="295" t="s">
        <v>163</v>
      </c>
      <c r="AP32" s="294"/>
      <c r="AQ32" s="294"/>
      <c r="AR32" s="294"/>
      <c r="AS32" s="294"/>
      <c r="AT32" s="294"/>
      <c r="AU32" s="294"/>
      <c r="AV32" s="294"/>
      <c r="AW32" s="296"/>
    </row>
    <row r="33" spans="1:49" s="77" customFormat="1" ht="18">
      <c r="A33" s="1007"/>
      <c r="B33" s="1008"/>
      <c r="C33" s="1008"/>
      <c r="D33" s="1008"/>
      <c r="E33" s="1008"/>
      <c r="F33" s="1008"/>
      <c r="G33" s="1022"/>
      <c r="H33" s="1054" t="s">
        <v>344</v>
      </c>
      <c r="I33" s="1054"/>
      <c r="J33" s="1055"/>
      <c r="K33" s="1055"/>
      <c r="L33" s="1055"/>
      <c r="M33" s="1055"/>
      <c r="N33" s="1055"/>
      <c r="O33" s="1055"/>
      <c r="P33" s="1055"/>
      <c r="Q33" s="1055"/>
      <c r="R33" s="1055"/>
      <c r="S33" s="1055"/>
      <c r="T33" s="1055"/>
      <c r="U33" s="1055"/>
      <c r="V33" s="1055"/>
      <c r="W33" s="1055"/>
      <c r="X33" s="1054" t="s">
        <v>345</v>
      </c>
      <c r="Y33" s="1054"/>
      <c r="Z33" s="1054"/>
      <c r="AA33" s="1054"/>
      <c r="AB33" s="1054"/>
      <c r="AC33" s="1055"/>
      <c r="AD33" s="1055"/>
      <c r="AE33" s="1055"/>
      <c r="AF33" s="1055"/>
      <c r="AG33" s="1054" t="s">
        <v>346</v>
      </c>
      <c r="AH33" s="1054"/>
      <c r="AI33" s="1054"/>
      <c r="AJ33" s="1055"/>
      <c r="AK33" s="1055"/>
      <c r="AL33" s="1055"/>
      <c r="AM33" s="1067"/>
      <c r="AN33" s="294"/>
      <c r="AO33" s="295" t="s">
        <v>165</v>
      </c>
      <c r="AP33" s="294"/>
      <c r="AQ33" s="294"/>
      <c r="AR33" s="294"/>
      <c r="AS33" s="294"/>
      <c r="AT33" s="294"/>
      <c r="AU33" s="294"/>
      <c r="AV33" s="294"/>
      <c r="AW33" s="296"/>
    </row>
    <row r="34" spans="1:49" s="77" customFormat="1" ht="9.75" customHeight="1">
      <c r="A34" s="307"/>
      <c r="B34" s="307"/>
      <c r="C34" s="307"/>
      <c r="D34" s="307"/>
      <c r="E34" s="307"/>
      <c r="F34" s="307"/>
      <c r="G34" s="307"/>
      <c r="H34" s="1195"/>
      <c r="I34" s="1195"/>
      <c r="J34" s="1195"/>
      <c r="K34" s="1195"/>
      <c r="L34" s="1195"/>
      <c r="M34" s="1195"/>
      <c r="N34" s="1195"/>
      <c r="O34" s="1195"/>
      <c r="P34" s="1195"/>
      <c r="Q34" s="1195"/>
      <c r="R34" s="1195"/>
      <c r="S34" s="1195"/>
      <c r="T34" s="1195"/>
      <c r="U34" s="1195"/>
      <c r="V34" s="1195"/>
      <c r="W34" s="1195"/>
      <c r="X34" s="1195"/>
      <c r="Y34" s="1195"/>
      <c r="Z34" s="1196"/>
      <c r="AA34" s="1196"/>
      <c r="AB34" s="1196"/>
      <c r="AC34" s="1196"/>
      <c r="AD34" s="1196"/>
      <c r="AE34" s="1196"/>
      <c r="AF34" s="1196"/>
      <c r="AG34" s="1196"/>
      <c r="AH34" s="1196"/>
      <c r="AI34" s="1196"/>
      <c r="AJ34" s="1196"/>
      <c r="AK34" s="1196"/>
      <c r="AL34" s="1196"/>
      <c r="AM34" s="1196"/>
      <c r="AN34" s="294"/>
      <c r="AO34" s="295" t="s">
        <v>347</v>
      </c>
      <c r="AP34" s="294"/>
      <c r="AQ34" s="294"/>
      <c r="AR34" s="294"/>
      <c r="AS34" s="294"/>
      <c r="AT34" s="294"/>
      <c r="AU34" s="294"/>
      <c r="AV34" s="294"/>
      <c r="AW34" s="296"/>
    </row>
    <row r="35" spans="1:49" s="77" customFormat="1" ht="18">
      <c r="A35" s="992" t="s">
        <v>340</v>
      </c>
      <c r="B35" s="993"/>
      <c r="C35" s="993"/>
      <c r="D35" s="993"/>
      <c r="E35" s="993"/>
      <c r="F35" s="993"/>
      <c r="G35" s="993"/>
      <c r="H35" s="1013" t="s">
        <v>341</v>
      </c>
      <c r="I35" s="1013"/>
      <c r="J35" s="1051"/>
      <c r="K35" s="1052"/>
      <c r="L35" s="1052"/>
      <c r="M35" s="1052"/>
      <c r="N35" s="1052"/>
      <c r="O35" s="1053"/>
      <c r="P35" s="1013" t="s">
        <v>342</v>
      </c>
      <c r="Q35" s="1013"/>
      <c r="R35" s="1048"/>
      <c r="S35" s="1048"/>
      <c r="T35" s="1048"/>
      <c r="U35" s="1048"/>
      <c r="V35" s="1048"/>
      <c r="W35" s="1048"/>
      <c r="X35" s="1013" t="s">
        <v>343</v>
      </c>
      <c r="Y35" s="1013"/>
      <c r="Z35" s="1049"/>
      <c r="AA35" s="1049"/>
      <c r="AB35" s="1049"/>
      <c r="AC35" s="1049"/>
      <c r="AD35" s="1049"/>
      <c r="AE35" s="1049"/>
      <c r="AF35" s="1049"/>
      <c r="AG35" s="1049"/>
      <c r="AH35" s="1049"/>
      <c r="AI35" s="1049"/>
      <c r="AJ35" s="1049"/>
      <c r="AK35" s="1049"/>
      <c r="AL35" s="1049"/>
      <c r="AM35" s="1050"/>
      <c r="AN35" s="294"/>
      <c r="AO35" s="295"/>
      <c r="AP35" s="294"/>
      <c r="AQ35" s="294"/>
      <c r="AR35" s="294"/>
      <c r="AS35" s="294"/>
      <c r="AT35" s="294"/>
      <c r="AU35" s="294"/>
      <c r="AV35" s="294"/>
      <c r="AW35" s="296"/>
    </row>
    <row r="36" spans="1:49" s="77" customFormat="1" ht="18">
      <c r="A36" s="994"/>
      <c r="B36" s="995"/>
      <c r="C36" s="995"/>
      <c r="D36" s="995"/>
      <c r="E36" s="995"/>
      <c r="F36" s="995"/>
      <c r="G36" s="995"/>
      <c r="H36" s="1041" t="s">
        <v>344</v>
      </c>
      <c r="I36" s="1041"/>
      <c r="J36" s="1014"/>
      <c r="K36" s="1014"/>
      <c r="L36" s="1014"/>
      <c r="M36" s="1014"/>
      <c r="N36" s="1014"/>
      <c r="O36" s="1014"/>
      <c r="P36" s="1014"/>
      <c r="Q36" s="1014"/>
      <c r="R36" s="1014"/>
      <c r="S36" s="1014"/>
      <c r="T36" s="1014"/>
      <c r="U36" s="1014"/>
      <c r="V36" s="1014"/>
      <c r="W36" s="1014"/>
      <c r="X36" s="1041" t="s">
        <v>345</v>
      </c>
      <c r="Y36" s="1041"/>
      <c r="Z36" s="1041"/>
      <c r="AA36" s="1041"/>
      <c r="AB36" s="1041"/>
      <c r="AC36" s="1014"/>
      <c r="AD36" s="1014"/>
      <c r="AE36" s="1014"/>
      <c r="AF36" s="1014"/>
      <c r="AG36" s="1041" t="s">
        <v>346</v>
      </c>
      <c r="AH36" s="1041"/>
      <c r="AI36" s="1041"/>
      <c r="AJ36" s="1014"/>
      <c r="AK36" s="1014"/>
      <c r="AL36" s="1014"/>
      <c r="AM36" s="1060"/>
      <c r="AN36" s="294"/>
      <c r="AO36" s="295"/>
      <c r="AP36" s="294"/>
      <c r="AQ36" s="294"/>
      <c r="AR36" s="294"/>
      <c r="AS36" s="294"/>
      <c r="AT36" s="294"/>
      <c r="AU36" s="294"/>
      <c r="AV36" s="294"/>
      <c r="AW36" s="296"/>
    </row>
    <row r="37" spans="1:49" s="77" customFormat="1" ht="18">
      <c r="A37" s="996"/>
      <c r="B37" s="997"/>
      <c r="C37" s="997"/>
      <c r="D37" s="997"/>
      <c r="E37" s="997"/>
      <c r="F37" s="997"/>
      <c r="G37" s="997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043"/>
      <c r="S37" s="1043"/>
      <c r="T37" s="1043"/>
      <c r="U37" s="1043"/>
      <c r="V37" s="1043"/>
      <c r="W37" s="1043"/>
      <c r="X37" s="1043"/>
      <c r="Y37" s="1043"/>
      <c r="Z37" s="1046"/>
      <c r="AA37" s="1046"/>
      <c r="AB37" s="1046"/>
      <c r="AC37" s="1046"/>
      <c r="AD37" s="1046"/>
      <c r="AE37" s="1046"/>
      <c r="AF37" s="1046"/>
      <c r="AG37" s="1046"/>
      <c r="AH37" s="1046"/>
      <c r="AI37" s="1046"/>
      <c r="AJ37" s="1046"/>
      <c r="AK37" s="1046"/>
      <c r="AL37" s="1046"/>
      <c r="AM37" s="1047"/>
      <c r="AN37" s="294"/>
      <c r="AO37" s="295"/>
      <c r="AP37" s="294"/>
      <c r="AQ37" s="294"/>
      <c r="AR37" s="294"/>
      <c r="AS37" s="294"/>
      <c r="AT37" s="294"/>
      <c r="AU37" s="294"/>
      <c r="AV37" s="294"/>
      <c r="AW37" s="296"/>
    </row>
    <row r="38" spans="1:78" ht="32.25" customHeight="1">
      <c r="A38" s="1010" t="s">
        <v>51</v>
      </c>
      <c r="B38" s="1011"/>
      <c r="C38" s="1011"/>
      <c r="D38" s="1011"/>
      <c r="E38" s="1011"/>
      <c r="F38" s="1011"/>
      <c r="G38" s="1012"/>
      <c r="H38" s="1026" t="s">
        <v>52</v>
      </c>
      <c r="I38" s="1026"/>
      <c r="J38" s="1026"/>
      <c r="K38" s="1109"/>
      <c r="L38" s="1110"/>
      <c r="M38" s="1197" t="s">
        <v>327</v>
      </c>
      <c r="N38" s="1198"/>
      <c r="O38" s="1198"/>
      <c r="P38" s="1003"/>
      <c r="Q38" s="1003"/>
      <c r="R38" s="1003"/>
      <c r="S38" s="1003"/>
      <c r="T38" s="1185" t="s">
        <v>53</v>
      </c>
      <c r="U38" s="1186"/>
      <c r="V38" s="1186"/>
      <c r="W38" s="1187"/>
      <c r="X38" s="1188"/>
      <c r="Y38" s="1188"/>
      <c r="Z38" s="1188"/>
      <c r="AA38" s="1189"/>
      <c r="AB38" s="1219" t="s">
        <v>386</v>
      </c>
      <c r="AC38" s="1219"/>
      <c r="AD38" s="1034"/>
      <c r="AE38" s="1035"/>
      <c r="AF38" s="1035"/>
      <c r="AG38" s="1036"/>
      <c r="AH38" s="1219" t="s">
        <v>54</v>
      </c>
      <c r="AI38" s="1219"/>
      <c r="AJ38" s="1187"/>
      <c r="AK38" s="1188"/>
      <c r="AL38" s="1188"/>
      <c r="AM38" s="1189"/>
      <c r="AN38" s="304"/>
      <c r="AO38" s="305"/>
      <c r="AP38" s="304"/>
      <c r="AQ38" s="304"/>
      <c r="AR38" s="304"/>
      <c r="AS38" s="304"/>
      <c r="AT38" s="304"/>
      <c r="AU38" s="304"/>
      <c r="AV38" s="304"/>
      <c r="AW38" s="304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8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</row>
    <row r="39" spans="1:66" s="77" customFormat="1" ht="39" customHeight="1" thickBot="1">
      <c r="A39" s="991" t="s">
        <v>203</v>
      </c>
      <c r="B39" s="907"/>
      <c r="C39" s="907"/>
      <c r="D39" s="907"/>
      <c r="E39" s="907"/>
      <c r="F39" s="907"/>
      <c r="G39" s="907"/>
      <c r="H39" s="1037"/>
      <c r="I39" s="1038"/>
      <c r="J39" s="1038"/>
      <c r="K39" s="1038"/>
      <c r="L39" s="1038"/>
      <c r="M39" s="1039"/>
      <c r="N39" s="1031" t="s">
        <v>201</v>
      </c>
      <c r="O39" s="1085"/>
      <c r="P39" s="1085"/>
      <c r="Q39" s="1032"/>
      <c r="R39" s="1037"/>
      <c r="S39" s="1038"/>
      <c r="T39" s="1038"/>
      <c r="U39" s="1038"/>
      <c r="V39" s="1038"/>
      <c r="W39" s="1039"/>
      <c r="X39" s="1091" t="s">
        <v>75</v>
      </c>
      <c r="Y39" s="1091"/>
      <c r="Z39" s="1091"/>
      <c r="AA39" s="1038"/>
      <c r="AB39" s="1038"/>
      <c r="AC39" s="1038"/>
      <c r="AD39" s="1039"/>
      <c r="AE39" s="630" t="s">
        <v>76</v>
      </c>
      <c r="AF39" s="632"/>
      <c r="AG39" s="1094"/>
      <c r="AH39" s="1089"/>
      <c r="AI39" s="1089"/>
      <c r="AJ39" s="1089"/>
      <c r="AK39" s="1089"/>
      <c r="AL39" s="1089"/>
      <c r="AM39" s="1090"/>
      <c r="AN39" s="294"/>
      <c r="AO39" s="295"/>
      <c r="AP39" s="294"/>
      <c r="AQ39" s="294"/>
      <c r="AR39" s="294"/>
      <c r="AS39" s="294"/>
      <c r="AT39" s="294"/>
      <c r="AU39" s="294"/>
      <c r="AV39" s="294"/>
      <c r="AW39" s="296"/>
      <c r="BN39" s="76"/>
    </row>
    <row r="40" spans="1:66" s="77" customFormat="1" ht="39" customHeight="1" thickBot="1">
      <c r="A40" s="1023" t="s">
        <v>615</v>
      </c>
      <c r="B40" s="1024"/>
      <c r="C40" s="1024"/>
      <c r="D40" s="1024"/>
      <c r="E40" s="1024"/>
      <c r="F40" s="1024"/>
      <c r="G40" s="1024"/>
      <c r="H40" s="1024"/>
      <c r="I40" s="1024"/>
      <c r="J40" s="1024"/>
      <c r="K40" s="1024"/>
      <c r="L40" s="1024"/>
      <c r="M40" s="1024"/>
      <c r="N40" s="1024"/>
      <c r="O40" s="1024"/>
      <c r="P40" s="1024"/>
      <c r="Q40" s="1025"/>
      <c r="R40" s="1231"/>
      <c r="S40" s="1232"/>
      <c r="T40" s="1232"/>
      <c r="U40" s="1232"/>
      <c r="V40" s="1232"/>
      <c r="W40" s="1232"/>
      <c r="X40" s="1232"/>
      <c r="Y40" s="1232"/>
      <c r="Z40" s="1227" t="s">
        <v>616</v>
      </c>
      <c r="AA40" s="1024"/>
      <c r="AB40" s="1024"/>
      <c r="AC40" s="1024"/>
      <c r="AD40" s="1024"/>
      <c r="AE40" s="1024"/>
      <c r="AF40" s="1024"/>
      <c r="AG40" s="1024"/>
      <c r="AH40" s="1025"/>
      <c r="AI40" s="1190"/>
      <c r="AJ40" s="1191"/>
      <c r="AK40" s="1191"/>
      <c r="AL40" s="1191"/>
      <c r="AM40" s="1191"/>
      <c r="AN40" s="294"/>
      <c r="AO40" s="295"/>
      <c r="AP40" s="294"/>
      <c r="AQ40" s="294"/>
      <c r="AR40" s="294"/>
      <c r="AS40" s="294"/>
      <c r="AT40" s="294"/>
      <c r="AU40" s="294"/>
      <c r="AV40" s="294"/>
      <c r="AW40" s="294"/>
      <c r="BN40" s="76"/>
    </row>
    <row r="41" spans="1:78" ht="18.75" thickBot="1">
      <c r="A41" s="1240"/>
      <c r="B41" s="1240"/>
      <c r="C41" s="1240"/>
      <c r="D41" s="1240"/>
      <c r="E41" s="1240"/>
      <c r="F41" s="1240"/>
      <c r="G41" s="1240"/>
      <c r="H41" s="1181"/>
      <c r="I41" s="1181"/>
      <c r="J41" s="1181"/>
      <c r="K41" s="1181"/>
      <c r="L41" s="1181"/>
      <c r="M41" s="1181"/>
      <c r="N41" s="1181"/>
      <c r="O41" s="1181"/>
      <c r="P41" s="1181"/>
      <c r="Q41" s="1181"/>
      <c r="R41" s="1181"/>
      <c r="S41" s="1181"/>
      <c r="T41" s="1181"/>
      <c r="U41" s="1181"/>
      <c r="V41" s="1181"/>
      <c r="W41" s="1181"/>
      <c r="X41" s="1181"/>
      <c r="Y41" s="1181"/>
      <c r="Z41" s="1181"/>
      <c r="AA41" s="1181"/>
      <c r="AB41" s="1181"/>
      <c r="AC41" s="1181"/>
      <c r="AD41" s="1181"/>
      <c r="AE41" s="1181"/>
      <c r="AF41" s="1181"/>
      <c r="AG41" s="1181"/>
      <c r="AH41" s="1181"/>
      <c r="AI41" s="1181"/>
      <c r="AJ41" s="1181"/>
      <c r="AK41" s="1181"/>
      <c r="AL41" s="1181"/>
      <c r="AM41" s="1181"/>
      <c r="AN41" s="304"/>
      <c r="AO41" s="305"/>
      <c r="AP41" s="304"/>
      <c r="AQ41" s="304"/>
      <c r="AR41" s="304"/>
      <c r="AS41" s="304"/>
      <c r="AT41" s="304"/>
      <c r="AU41" s="304"/>
      <c r="AV41" s="304"/>
      <c r="AW41" s="304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</row>
    <row r="42" spans="1:49" ht="32.25" customHeight="1" thickBot="1">
      <c r="A42" s="998" t="s">
        <v>571</v>
      </c>
      <c r="B42" s="999"/>
      <c r="C42" s="999"/>
      <c r="D42" s="999"/>
      <c r="E42" s="999"/>
      <c r="F42" s="999"/>
      <c r="G42" s="999"/>
      <c r="H42" s="999"/>
      <c r="I42" s="999"/>
      <c r="J42" s="999"/>
      <c r="K42" s="999"/>
      <c r="L42" s="999"/>
      <c r="M42" s="999"/>
      <c r="N42" s="999"/>
      <c r="O42" s="999"/>
      <c r="P42" s="999"/>
      <c r="Q42" s="999"/>
      <c r="R42" s="999"/>
      <c r="S42" s="999"/>
      <c r="T42" s="999"/>
      <c r="U42" s="1173" t="s">
        <v>94</v>
      </c>
      <c r="V42" s="1174"/>
      <c r="W42" s="1174"/>
      <c r="X42" s="1174"/>
      <c r="Y42" s="1174"/>
      <c r="Z42" s="1174"/>
      <c r="AA42" s="1174"/>
      <c r="AB42" s="1099"/>
      <c r="AC42" s="1100"/>
      <c r="AD42" s="308" t="s">
        <v>247</v>
      </c>
      <c r="AE42" s="1071"/>
      <c r="AF42" s="1071"/>
      <c r="AG42" s="1071"/>
      <c r="AH42" s="1071"/>
      <c r="AI42" s="1071"/>
      <c r="AJ42" s="1071"/>
      <c r="AK42" s="1071"/>
      <c r="AL42" s="1071"/>
      <c r="AM42" s="1072"/>
      <c r="AN42" s="291"/>
      <c r="AO42" s="292" t="s">
        <v>137</v>
      </c>
      <c r="AP42" s="291"/>
      <c r="AQ42" s="291"/>
      <c r="AR42" s="291"/>
      <c r="AS42" s="291"/>
      <c r="AT42" s="291"/>
      <c r="AU42" s="291"/>
      <c r="AV42" s="291"/>
      <c r="AW42" s="293"/>
    </row>
    <row r="43" spans="1:49" s="77" customFormat="1" ht="25.5" customHeight="1">
      <c r="A43" s="1015" t="s">
        <v>57</v>
      </c>
      <c r="B43" s="1016"/>
      <c r="C43" s="1016"/>
      <c r="D43" s="1016"/>
      <c r="E43" s="1016"/>
      <c r="F43" s="1016"/>
      <c r="G43" s="1017"/>
      <c r="H43" s="1040"/>
      <c r="I43" s="1040"/>
      <c r="J43" s="1040"/>
      <c r="K43" s="1040"/>
      <c r="L43" s="1040"/>
      <c r="M43" s="1040"/>
      <c r="N43" s="1040"/>
      <c r="O43" s="1040"/>
      <c r="P43" s="1040"/>
      <c r="Q43" s="1033" t="s">
        <v>55</v>
      </c>
      <c r="R43" s="1033"/>
      <c r="S43" s="1033"/>
      <c r="T43" s="1033"/>
      <c r="U43" s="1033"/>
      <c r="V43" s="1040"/>
      <c r="W43" s="1040"/>
      <c r="X43" s="1040"/>
      <c r="Y43" s="1040"/>
      <c r="Z43" s="1040"/>
      <c r="AA43" s="1033" t="s">
        <v>56</v>
      </c>
      <c r="AB43" s="1033"/>
      <c r="AC43" s="1033"/>
      <c r="AD43" s="1033"/>
      <c r="AE43" s="1040"/>
      <c r="AF43" s="1040"/>
      <c r="AG43" s="1040"/>
      <c r="AH43" s="1040"/>
      <c r="AI43" s="1040"/>
      <c r="AJ43" s="1040"/>
      <c r="AK43" s="1040"/>
      <c r="AL43" s="1040"/>
      <c r="AM43" s="1040"/>
      <c r="AN43" s="294"/>
      <c r="AO43" s="295" t="s">
        <v>240</v>
      </c>
      <c r="AP43" s="294"/>
      <c r="AQ43" s="294"/>
      <c r="AR43" s="294"/>
      <c r="AS43" s="294"/>
      <c r="AT43" s="294"/>
      <c r="AU43" s="294"/>
      <c r="AV43" s="294"/>
      <c r="AW43" s="296"/>
    </row>
    <row r="44" spans="1:49" s="77" customFormat="1" ht="18">
      <c r="A44" s="1018" t="s">
        <v>336</v>
      </c>
      <c r="B44" s="1013"/>
      <c r="C44" s="1013"/>
      <c r="D44" s="1013"/>
      <c r="E44" s="1013"/>
      <c r="F44" s="1013"/>
      <c r="G44" s="1013"/>
      <c r="H44" s="1079"/>
      <c r="I44" s="1080"/>
      <c r="J44" s="1080"/>
      <c r="K44" s="1080"/>
      <c r="L44" s="1080"/>
      <c r="M44" s="1080"/>
      <c r="N44" s="1080"/>
      <c r="O44" s="1080"/>
      <c r="P44" s="1080"/>
      <c r="Q44" s="1080"/>
      <c r="R44" s="1080"/>
      <c r="S44" s="1080"/>
      <c r="T44" s="1080"/>
      <c r="U44" s="1080"/>
      <c r="V44" s="1080"/>
      <c r="W44" s="1081"/>
      <c r="X44" s="1013" t="s">
        <v>337</v>
      </c>
      <c r="Y44" s="1013"/>
      <c r="Z44" s="1013"/>
      <c r="AA44" s="1013"/>
      <c r="AB44" s="1013"/>
      <c r="AC44" s="1069"/>
      <c r="AD44" s="1069"/>
      <c r="AE44" s="1069"/>
      <c r="AF44" s="1069"/>
      <c r="AG44" s="1069"/>
      <c r="AH44" s="1069"/>
      <c r="AI44" s="1069"/>
      <c r="AJ44" s="1069"/>
      <c r="AK44" s="1069"/>
      <c r="AL44" s="1069"/>
      <c r="AM44" s="1070"/>
      <c r="AN44" s="294"/>
      <c r="AO44" s="295" t="s">
        <v>220</v>
      </c>
      <c r="AP44" s="294"/>
      <c r="AQ44" s="294"/>
      <c r="AR44" s="294"/>
      <c r="AS44" s="294"/>
      <c r="AT44" s="294"/>
      <c r="AU44" s="294"/>
      <c r="AV44" s="294"/>
      <c r="AW44" s="296"/>
    </row>
    <row r="45" spans="1:49" s="77" customFormat="1" ht="18">
      <c r="A45" s="1068" t="s">
        <v>338</v>
      </c>
      <c r="B45" s="1041"/>
      <c r="C45" s="1041"/>
      <c r="D45" s="1041"/>
      <c r="E45" s="1041"/>
      <c r="F45" s="1041"/>
      <c r="G45" s="1041"/>
      <c r="H45" s="1082"/>
      <c r="I45" s="1083"/>
      <c r="J45" s="1083"/>
      <c r="K45" s="1083"/>
      <c r="L45" s="1083"/>
      <c r="M45" s="1083"/>
      <c r="N45" s="1083"/>
      <c r="O45" s="1083"/>
      <c r="P45" s="1083"/>
      <c r="Q45" s="1083"/>
      <c r="R45" s="1083"/>
      <c r="S45" s="1083"/>
      <c r="T45" s="1083"/>
      <c r="U45" s="1083"/>
      <c r="V45" s="1083"/>
      <c r="W45" s="1084"/>
      <c r="X45" s="1041" t="s">
        <v>339</v>
      </c>
      <c r="Y45" s="1041"/>
      <c r="Z45" s="1041"/>
      <c r="AA45" s="1041"/>
      <c r="AB45" s="1041"/>
      <c r="AC45" s="1014"/>
      <c r="AD45" s="1014"/>
      <c r="AE45" s="1014"/>
      <c r="AF45" s="1014"/>
      <c r="AG45" s="1014"/>
      <c r="AH45" s="1014"/>
      <c r="AI45" s="1014"/>
      <c r="AJ45" s="1014"/>
      <c r="AK45" s="1014"/>
      <c r="AL45" s="1014"/>
      <c r="AM45" s="1060"/>
      <c r="AN45" s="294"/>
      <c r="AO45" s="295" t="s">
        <v>137</v>
      </c>
      <c r="AP45" s="294"/>
      <c r="AQ45" s="294"/>
      <c r="AR45" s="294"/>
      <c r="AS45" s="294"/>
      <c r="AT45" s="294"/>
      <c r="AU45" s="294"/>
      <c r="AV45" s="294"/>
      <c r="AW45" s="296"/>
    </row>
    <row r="46" spans="1:49" s="77" customFormat="1" ht="18" customHeight="1">
      <c r="A46" s="1019" t="s">
        <v>242</v>
      </c>
      <c r="B46" s="1020"/>
      <c r="C46" s="1020"/>
      <c r="D46" s="1020"/>
      <c r="E46" s="1020"/>
      <c r="F46" s="1020"/>
      <c r="G46" s="1021"/>
      <c r="H46" s="1041" t="s">
        <v>341</v>
      </c>
      <c r="I46" s="1041"/>
      <c r="J46" s="1076"/>
      <c r="K46" s="1077"/>
      <c r="L46" s="1077"/>
      <c r="M46" s="1077"/>
      <c r="N46" s="1077"/>
      <c r="O46" s="1078"/>
      <c r="P46" s="1041" t="s">
        <v>342</v>
      </c>
      <c r="Q46" s="1041"/>
      <c r="R46" s="1065"/>
      <c r="S46" s="1065"/>
      <c r="T46" s="1065"/>
      <c r="U46" s="1065"/>
      <c r="V46" s="1065"/>
      <c r="W46" s="1065"/>
      <c r="X46" s="1041" t="s">
        <v>343</v>
      </c>
      <c r="Y46" s="1041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1014"/>
      <c r="AL46" s="1014"/>
      <c r="AM46" s="1060"/>
      <c r="AN46" s="294"/>
      <c r="AO46" s="295" t="s">
        <v>163</v>
      </c>
      <c r="AP46" s="294"/>
      <c r="AQ46" s="294"/>
      <c r="AR46" s="294"/>
      <c r="AS46" s="294"/>
      <c r="AT46" s="294"/>
      <c r="AU46" s="294"/>
      <c r="AV46" s="294"/>
      <c r="AW46" s="296"/>
    </row>
    <row r="47" spans="1:49" s="77" customFormat="1" ht="18">
      <c r="A47" s="1007"/>
      <c r="B47" s="1008"/>
      <c r="C47" s="1008"/>
      <c r="D47" s="1008"/>
      <c r="E47" s="1008"/>
      <c r="F47" s="1008"/>
      <c r="G47" s="1022"/>
      <c r="H47" s="1054" t="s">
        <v>344</v>
      </c>
      <c r="I47" s="1054"/>
      <c r="J47" s="1055"/>
      <c r="K47" s="1055"/>
      <c r="L47" s="1055"/>
      <c r="M47" s="1055"/>
      <c r="N47" s="1055"/>
      <c r="O47" s="1055"/>
      <c r="P47" s="1055"/>
      <c r="Q47" s="1055"/>
      <c r="R47" s="1055"/>
      <c r="S47" s="1055"/>
      <c r="T47" s="1055"/>
      <c r="U47" s="1055"/>
      <c r="V47" s="1055"/>
      <c r="W47" s="1055"/>
      <c r="X47" s="1054" t="s">
        <v>345</v>
      </c>
      <c r="Y47" s="1054"/>
      <c r="Z47" s="1054"/>
      <c r="AA47" s="1054"/>
      <c r="AB47" s="1054"/>
      <c r="AC47" s="1055"/>
      <c r="AD47" s="1055"/>
      <c r="AE47" s="1055"/>
      <c r="AF47" s="1055"/>
      <c r="AG47" s="1054" t="s">
        <v>346</v>
      </c>
      <c r="AH47" s="1054"/>
      <c r="AI47" s="1054"/>
      <c r="AJ47" s="1055"/>
      <c r="AK47" s="1055"/>
      <c r="AL47" s="1055"/>
      <c r="AM47" s="1067"/>
      <c r="AN47" s="294"/>
      <c r="AO47" s="295" t="s">
        <v>165</v>
      </c>
      <c r="AP47" s="294"/>
      <c r="AQ47" s="294"/>
      <c r="AR47" s="294"/>
      <c r="AS47" s="294"/>
      <c r="AT47" s="294"/>
      <c r="AU47" s="294"/>
      <c r="AV47" s="294"/>
      <c r="AW47" s="296"/>
    </row>
    <row r="48" spans="1:49" s="77" customFormat="1" ht="11.25" customHeight="1">
      <c r="A48" s="307"/>
      <c r="B48" s="307"/>
      <c r="C48" s="307"/>
      <c r="D48" s="307"/>
      <c r="E48" s="307"/>
      <c r="F48" s="307"/>
      <c r="G48" s="307"/>
      <c r="H48" s="1184"/>
      <c r="I48" s="1184"/>
      <c r="J48" s="1184"/>
      <c r="K48" s="1184"/>
      <c r="L48" s="1184"/>
      <c r="M48" s="1184"/>
      <c r="N48" s="1184"/>
      <c r="O48" s="1184"/>
      <c r="P48" s="1184"/>
      <c r="Q48" s="1184"/>
      <c r="R48" s="1184"/>
      <c r="S48" s="1184"/>
      <c r="T48" s="1184"/>
      <c r="U48" s="1184"/>
      <c r="V48" s="1184"/>
      <c r="W48" s="1184"/>
      <c r="X48" s="1184"/>
      <c r="Y48" s="1184"/>
      <c r="Z48" s="1194"/>
      <c r="AA48" s="1194"/>
      <c r="AB48" s="1194"/>
      <c r="AC48" s="1194"/>
      <c r="AD48" s="1194"/>
      <c r="AE48" s="1194"/>
      <c r="AF48" s="1194"/>
      <c r="AG48" s="1194"/>
      <c r="AH48" s="1194"/>
      <c r="AI48" s="1194"/>
      <c r="AJ48" s="1194"/>
      <c r="AK48" s="1194"/>
      <c r="AL48" s="1194"/>
      <c r="AM48" s="1194"/>
      <c r="AN48" s="294"/>
      <c r="AO48" s="295" t="s">
        <v>347</v>
      </c>
      <c r="AP48" s="294"/>
      <c r="AQ48" s="294"/>
      <c r="AR48" s="294"/>
      <c r="AS48" s="294"/>
      <c r="AT48" s="294"/>
      <c r="AU48" s="294"/>
      <c r="AV48" s="294"/>
      <c r="AW48" s="296"/>
    </row>
    <row r="49" spans="1:49" s="77" customFormat="1" ht="18">
      <c r="A49" s="992" t="s">
        <v>340</v>
      </c>
      <c r="B49" s="993"/>
      <c r="C49" s="993"/>
      <c r="D49" s="993"/>
      <c r="E49" s="993"/>
      <c r="F49" s="993"/>
      <c r="G49" s="993"/>
      <c r="H49" s="1013" t="s">
        <v>341</v>
      </c>
      <c r="I49" s="1013"/>
      <c r="J49" s="1051"/>
      <c r="K49" s="1052"/>
      <c r="L49" s="1052"/>
      <c r="M49" s="1052"/>
      <c r="N49" s="1052"/>
      <c r="O49" s="1053"/>
      <c r="P49" s="1013" t="s">
        <v>342</v>
      </c>
      <c r="Q49" s="1013"/>
      <c r="R49" s="1048"/>
      <c r="S49" s="1048"/>
      <c r="T49" s="1048"/>
      <c r="U49" s="1048"/>
      <c r="V49" s="1048"/>
      <c r="W49" s="1048"/>
      <c r="X49" s="1013" t="s">
        <v>343</v>
      </c>
      <c r="Y49" s="1013"/>
      <c r="Z49" s="1049"/>
      <c r="AA49" s="1049"/>
      <c r="AB49" s="1049"/>
      <c r="AC49" s="1049"/>
      <c r="AD49" s="1049"/>
      <c r="AE49" s="1049"/>
      <c r="AF49" s="1049"/>
      <c r="AG49" s="1049"/>
      <c r="AH49" s="1049"/>
      <c r="AI49" s="1049"/>
      <c r="AJ49" s="1049"/>
      <c r="AK49" s="1049"/>
      <c r="AL49" s="1049"/>
      <c r="AM49" s="1050"/>
      <c r="AN49" s="294"/>
      <c r="AO49" s="295"/>
      <c r="AP49" s="294"/>
      <c r="AQ49" s="294"/>
      <c r="AR49" s="294"/>
      <c r="AS49" s="294"/>
      <c r="AT49" s="294"/>
      <c r="AU49" s="294"/>
      <c r="AV49" s="294"/>
      <c r="AW49" s="296"/>
    </row>
    <row r="50" spans="1:49" s="77" customFormat="1" ht="18">
      <c r="A50" s="994"/>
      <c r="B50" s="995"/>
      <c r="C50" s="995"/>
      <c r="D50" s="995"/>
      <c r="E50" s="995"/>
      <c r="F50" s="995"/>
      <c r="G50" s="995"/>
      <c r="H50" s="1041" t="s">
        <v>344</v>
      </c>
      <c r="I50" s="1041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4"/>
      <c r="U50" s="1014"/>
      <c r="V50" s="1014"/>
      <c r="W50" s="1014"/>
      <c r="X50" s="1041" t="s">
        <v>345</v>
      </c>
      <c r="Y50" s="1041"/>
      <c r="Z50" s="1041"/>
      <c r="AA50" s="1041"/>
      <c r="AB50" s="1041"/>
      <c r="AC50" s="1014"/>
      <c r="AD50" s="1014"/>
      <c r="AE50" s="1014"/>
      <c r="AF50" s="1014"/>
      <c r="AG50" s="1041" t="s">
        <v>346</v>
      </c>
      <c r="AH50" s="1041"/>
      <c r="AI50" s="1041"/>
      <c r="AJ50" s="1014"/>
      <c r="AK50" s="1014"/>
      <c r="AL50" s="1014"/>
      <c r="AM50" s="1060"/>
      <c r="AN50" s="294"/>
      <c r="AO50" s="295"/>
      <c r="AP50" s="294"/>
      <c r="AQ50" s="294"/>
      <c r="AR50" s="294"/>
      <c r="AS50" s="294"/>
      <c r="AT50" s="294"/>
      <c r="AU50" s="294"/>
      <c r="AV50" s="294"/>
      <c r="AW50" s="296"/>
    </row>
    <row r="51" spans="1:49" s="77" customFormat="1" ht="18">
      <c r="A51" s="996"/>
      <c r="B51" s="997"/>
      <c r="C51" s="997"/>
      <c r="D51" s="997"/>
      <c r="E51" s="997"/>
      <c r="F51" s="997"/>
      <c r="G51" s="997"/>
      <c r="H51" s="1043"/>
      <c r="I51" s="1043"/>
      <c r="J51" s="1043"/>
      <c r="K51" s="1043"/>
      <c r="L51" s="1043"/>
      <c r="M51" s="1043"/>
      <c r="N51" s="1043"/>
      <c r="O51" s="1043"/>
      <c r="P51" s="1043"/>
      <c r="Q51" s="1043"/>
      <c r="R51" s="1043"/>
      <c r="S51" s="1043"/>
      <c r="T51" s="1043"/>
      <c r="U51" s="1043"/>
      <c r="V51" s="1043"/>
      <c r="W51" s="1043"/>
      <c r="X51" s="1043"/>
      <c r="Y51" s="1043"/>
      <c r="Z51" s="1046"/>
      <c r="AA51" s="1046"/>
      <c r="AB51" s="1046"/>
      <c r="AC51" s="1046"/>
      <c r="AD51" s="1046"/>
      <c r="AE51" s="1046"/>
      <c r="AF51" s="1046"/>
      <c r="AG51" s="1046"/>
      <c r="AH51" s="1046"/>
      <c r="AI51" s="1046"/>
      <c r="AJ51" s="1046"/>
      <c r="AK51" s="1046"/>
      <c r="AL51" s="1046"/>
      <c r="AM51" s="1047"/>
      <c r="AN51" s="294"/>
      <c r="AO51" s="295"/>
      <c r="AP51" s="294"/>
      <c r="AQ51" s="294"/>
      <c r="AR51" s="294"/>
      <c r="AS51" s="294"/>
      <c r="AT51" s="294"/>
      <c r="AU51" s="294"/>
      <c r="AV51" s="294"/>
      <c r="AW51" s="296"/>
    </row>
    <row r="52" spans="1:66" s="77" customFormat="1" ht="31.5" customHeight="1">
      <c r="A52" s="951" t="s">
        <v>51</v>
      </c>
      <c r="B52" s="1011"/>
      <c r="C52" s="1011"/>
      <c r="D52" s="1011"/>
      <c r="E52" s="1011"/>
      <c r="F52" s="1011"/>
      <c r="G52" s="1012"/>
      <c r="H52" s="1026" t="s">
        <v>52</v>
      </c>
      <c r="I52" s="1026"/>
      <c r="J52" s="1027"/>
      <c r="K52" s="1045"/>
      <c r="L52" s="1045"/>
      <c r="M52" s="1044" t="s">
        <v>327</v>
      </c>
      <c r="N52" s="1044"/>
      <c r="O52" s="1044"/>
      <c r="P52" s="1003"/>
      <c r="Q52" s="1003"/>
      <c r="R52" s="1003"/>
      <c r="S52" s="1003"/>
      <c r="T52" s="977" t="s">
        <v>53</v>
      </c>
      <c r="U52" s="977"/>
      <c r="V52" s="977"/>
      <c r="W52" s="1098"/>
      <c r="X52" s="1098"/>
      <c r="Y52" s="1098"/>
      <c r="Z52" s="1098"/>
      <c r="AA52" s="1098"/>
      <c r="AB52" s="978" t="s">
        <v>386</v>
      </c>
      <c r="AC52" s="976"/>
      <c r="AD52" s="1183"/>
      <c r="AE52" s="1183"/>
      <c r="AF52" s="1183"/>
      <c r="AG52" s="1183"/>
      <c r="AH52" s="1182" t="s">
        <v>54</v>
      </c>
      <c r="AI52" s="919"/>
      <c r="AJ52" s="1098"/>
      <c r="AK52" s="1098"/>
      <c r="AL52" s="1098"/>
      <c r="AM52" s="1098"/>
      <c r="AN52" s="294"/>
      <c r="AO52" s="295"/>
      <c r="AP52" s="294"/>
      <c r="AQ52" s="294"/>
      <c r="AR52" s="294"/>
      <c r="AS52" s="294"/>
      <c r="AT52" s="294"/>
      <c r="AU52" s="294"/>
      <c r="AV52" s="294"/>
      <c r="AW52" s="296"/>
      <c r="BN52" s="76"/>
    </row>
    <row r="53" spans="1:66" s="77" customFormat="1" ht="39" customHeight="1" thickBot="1">
      <c r="A53" s="991" t="s">
        <v>203</v>
      </c>
      <c r="B53" s="907"/>
      <c r="C53" s="907"/>
      <c r="D53" s="907"/>
      <c r="E53" s="907"/>
      <c r="F53" s="907"/>
      <c r="G53" s="630"/>
      <c r="H53" s="1042"/>
      <c r="I53" s="1042"/>
      <c r="J53" s="1042"/>
      <c r="K53" s="1042"/>
      <c r="L53" s="1042"/>
      <c r="M53" s="1042"/>
      <c r="N53" s="1085" t="s">
        <v>201</v>
      </c>
      <c r="O53" s="1085"/>
      <c r="P53" s="1059"/>
      <c r="Q53" s="1059"/>
      <c r="R53" s="1042"/>
      <c r="S53" s="1042"/>
      <c r="T53" s="1042"/>
      <c r="U53" s="1042"/>
      <c r="V53" s="1042"/>
      <c r="W53" s="1042"/>
      <c r="X53" s="1059" t="s">
        <v>75</v>
      </c>
      <c r="Y53" s="1059"/>
      <c r="Z53" s="1059"/>
      <c r="AA53" s="1042"/>
      <c r="AB53" s="1042"/>
      <c r="AC53" s="1042"/>
      <c r="AD53" s="1042"/>
      <c r="AE53" s="1059" t="s">
        <v>76</v>
      </c>
      <c r="AF53" s="1059"/>
      <c r="AG53" s="1073"/>
      <c r="AH53" s="1073"/>
      <c r="AI53" s="1073"/>
      <c r="AJ53" s="1073"/>
      <c r="AK53" s="1073"/>
      <c r="AL53" s="1073"/>
      <c r="AM53" s="1073"/>
      <c r="AN53" s="294"/>
      <c r="AO53" s="295"/>
      <c r="AP53" s="294"/>
      <c r="AQ53" s="294"/>
      <c r="AR53" s="294"/>
      <c r="AS53" s="294"/>
      <c r="AT53" s="294"/>
      <c r="AU53" s="294"/>
      <c r="AV53" s="294"/>
      <c r="AW53" s="296"/>
      <c r="BN53" s="76"/>
    </row>
    <row r="54" spans="1:66" s="77" customFormat="1" ht="6" customHeight="1" thickBot="1">
      <c r="A54" s="298"/>
      <c r="B54" s="298"/>
      <c r="C54" s="298"/>
      <c r="D54" s="298"/>
      <c r="E54" s="298"/>
      <c r="F54" s="298"/>
      <c r="G54" s="298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300"/>
      <c r="U54" s="300"/>
      <c r="V54" s="300"/>
      <c r="W54" s="301"/>
      <c r="X54" s="301"/>
      <c r="Y54" s="301"/>
      <c r="Z54" s="301"/>
      <c r="AA54" s="301"/>
      <c r="AB54" s="300"/>
      <c r="AC54" s="300"/>
      <c r="AD54" s="300"/>
      <c r="AE54" s="300"/>
      <c r="AF54" s="300"/>
      <c r="AG54" s="300"/>
      <c r="AH54" s="302"/>
      <c r="AI54" s="302"/>
      <c r="AJ54" s="300"/>
      <c r="AK54" s="300"/>
      <c r="AL54" s="300"/>
      <c r="AM54" s="300"/>
      <c r="AN54" s="294"/>
      <c r="AO54" s="295"/>
      <c r="AP54" s="294"/>
      <c r="AQ54" s="294"/>
      <c r="AR54" s="294"/>
      <c r="AS54" s="294"/>
      <c r="AT54" s="294"/>
      <c r="AU54" s="294"/>
      <c r="AV54" s="294"/>
      <c r="AW54" s="296"/>
      <c r="BN54" s="76"/>
    </row>
    <row r="55" spans="1:66" s="77" customFormat="1" ht="24" customHeight="1">
      <c r="A55" s="998" t="s">
        <v>572</v>
      </c>
      <c r="B55" s="999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999"/>
      <c r="R55" s="999"/>
      <c r="S55" s="999"/>
      <c r="T55" s="999"/>
      <c r="U55" s="1074"/>
      <c r="V55" s="1075"/>
      <c r="W55" s="1075"/>
      <c r="X55" s="1075"/>
      <c r="Y55" s="1075"/>
      <c r="Z55" s="1075"/>
      <c r="AA55" s="1075"/>
      <c r="AB55" s="1075"/>
      <c r="AC55" s="1075"/>
      <c r="AD55" s="1075"/>
      <c r="AE55" s="1075"/>
      <c r="AF55" s="1075"/>
      <c r="AG55" s="1075"/>
      <c r="AH55" s="1075"/>
      <c r="AI55" s="1075"/>
      <c r="AJ55" s="1075"/>
      <c r="AK55" s="1075"/>
      <c r="AL55" s="1075"/>
      <c r="AM55" s="1075"/>
      <c r="AN55" s="294"/>
      <c r="AO55" s="295"/>
      <c r="AP55" s="294"/>
      <c r="AQ55" s="294"/>
      <c r="AR55" s="294"/>
      <c r="AS55" s="294"/>
      <c r="AT55" s="294"/>
      <c r="AU55" s="294"/>
      <c r="AV55" s="294"/>
      <c r="AW55" s="296"/>
      <c r="BN55" s="76"/>
    </row>
    <row r="56" spans="1:66" s="77" customFormat="1" ht="27" customHeight="1">
      <c r="A56" s="1015" t="s">
        <v>57</v>
      </c>
      <c r="B56" s="1016"/>
      <c r="C56" s="1016"/>
      <c r="D56" s="1016"/>
      <c r="E56" s="1016"/>
      <c r="F56" s="1016"/>
      <c r="G56" s="1017"/>
      <c r="H56" s="1040"/>
      <c r="I56" s="1040"/>
      <c r="J56" s="1040"/>
      <c r="K56" s="1040"/>
      <c r="L56" s="1040"/>
      <c r="M56" s="1040"/>
      <c r="N56" s="1040"/>
      <c r="O56" s="1040"/>
      <c r="P56" s="1040"/>
      <c r="Q56" s="1033" t="s">
        <v>55</v>
      </c>
      <c r="R56" s="1033"/>
      <c r="S56" s="1033"/>
      <c r="T56" s="1033"/>
      <c r="U56" s="1033"/>
      <c r="V56" s="1040"/>
      <c r="W56" s="1040"/>
      <c r="X56" s="1040"/>
      <c r="Y56" s="1040"/>
      <c r="Z56" s="1040"/>
      <c r="AA56" s="1033" t="s">
        <v>56</v>
      </c>
      <c r="AB56" s="1033"/>
      <c r="AC56" s="1033"/>
      <c r="AD56" s="1033"/>
      <c r="AE56" s="1040"/>
      <c r="AF56" s="1040"/>
      <c r="AG56" s="1040"/>
      <c r="AH56" s="1040"/>
      <c r="AI56" s="1040"/>
      <c r="AJ56" s="1040"/>
      <c r="AK56" s="1040"/>
      <c r="AL56" s="1040"/>
      <c r="AM56" s="1040"/>
      <c r="AN56" s="294"/>
      <c r="AO56" s="295"/>
      <c r="AP56" s="294"/>
      <c r="AQ56" s="294"/>
      <c r="AR56" s="294"/>
      <c r="AS56" s="294"/>
      <c r="AT56" s="294"/>
      <c r="AU56" s="294"/>
      <c r="AV56" s="294"/>
      <c r="AW56" s="296"/>
      <c r="BN56" s="76"/>
    </row>
    <row r="57" spans="1:66" s="77" customFormat="1" ht="34.5" customHeight="1">
      <c r="A57" s="1004" t="s">
        <v>174</v>
      </c>
      <c r="B57" s="1005"/>
      <c r="C57" s="1005"/>
      <c r="D57" s="1005"/>
      <c r="E57" s="1005"/>
      <c r="F57" s="1005"/>
      <c r="G57" s="1005"/>
      <c r="H57" s="1104"/>
      <c r="I57" s="1105"/>
      <c r="J57" s="1106"/>
      <c r="K57" s="1106"/>
      <c r="L57" s="1106"/>
      <c r="M57" s="1106"/>
      <c r="N57" s="1106"/>
      <c r="O57" s="1106"/>
      <c r="P57" s="1105"/>
      <c r="Q57" s="1105"/>
      <c r="R57" s="1106"/>
      <c r="S57" s="1106"/>
      <c r="T57" s="1106"/>
      <c r="U57" s="1106"/>
      <c r="V57" s="1106"/>
      <c r="W57" s="1106"/>
      <c r="X57" s="1105"/>
      <c r="Y57" s="1105"/>
      <c r="Z57" s="1106"/>
      <c r="AA57" s="1107"/>
      <c r="AB57" s="611" t="s">
        <v>337</v>
      </c>
      <c r="AC57" s="612"/>
      <c r="AD57" s="612"/>
      <c r="AE57" s="1028"/>
      <c r="AF57" s="1029"/>
      <c r="AG57" s="1029"/>
      <c r="AH57" s="1029"/>
      <c r="AI57" s="1029"/>
      <c r="AJ57" s="1029"/>
      <c r="AK57" s="1029"/>
      <c r="AL57" s="1029"/>
      <c r="AM57" s="1030"/>
      <c r="AN57" s="294"/>
      <c r="AO57" s="295"/>
      <c r="AP57" s="294"/>
      <c r="AQ57" s="294"/>
      <c r="AR57" s="294"/>
      <c r="AS57" s="294"/>
      <c r="AT57" s="294"/>
      <c r="AU57" s="294"/>
      <c r="AV57" s="294"/>
      <c r="AW57" s="296"/>
      <c r="BN57" s="76"/>
    </row>
    <row r="58" spans="1:49" s="77" customFormat="1" ht="18" customHeight="1">
      <c r="A58" s="1004" t="s">
        <v>242</v>
      </c>
      <c r="B58" s="1005"/>
      <c r="C58" s="1005"/>
      <c r="D58" s="1005"/>
      <c r="E58" s="1005"/>
      <c r="F58" s="1005"/>
      <c r="G58" s="1006"/>
      <c r="H58" s="1061" t="s">
        <v>341</v>
      </c>
      <c r="I58" s="1061"/>
      <c r="J58" s="1077"/>
      <c r="K58" s="1077"/>
      <c r="L58" s="1077"/>
      <c r="M58" s="1077"/>
      <c r="N58" s="1077"/>
      <c r="O58" s="1077"/>
      <c r="P58" s="1061" t="s">
        <v>342</v>
      </c>
      <c r="Q58" s="1061"/>
      <c r="R58" s="1064"/>
      <c r="S58" s="1065"/>
      <c r="T58" s="1065"/>
      <c r="U58" s="1065"/>
      <c r="V58" s="1065"/>
      <c r="W58" s="1062"/>
      <c r="X58" s="1086" t="s">
        <v>343</v>
      </c>
      <c r="Y58" s="1086"/>
      <c r="Z58" s="1056"/>
      <c r="AA58" s="1055"/>
      <c r="AB58" s="1055"/>
      <c r="AC58" s="1014"/>
      <c r="AD58" s="1014"/>
      <c r="AE58" s="1014"/>
      <c r="AF58" s="1014"/>
      <c r="AG58" s="1055"/>
      <c r="AH58" s="1055"/>
      <c r="AI58" s="1055"/>
      <c r="AJ58" s="1014"/>
      <c r="AK58" s="1014"/>
      <c r="AL58" s="1014"/>
      <c r="AM58" s="1060"/>
      <c r="AN58" s="294"/>
      <c r="AO58" s="295" t="s">
        <v>163</v>
      </c>
      <c r="AP58" s="294"/>
      <c r="AQ58" s="294"/>
      <c r="AR58" s="294"/>
      <c r="AS58" s="294"/>
      <c r="AT58" s="294"/>
      <c r="AU58" s="294"/>
      <c r="AV58" s="294"/>
      <c r="AW58" s="296"/>
    </row>
    <row r="59" spans="1:49" s="77" customFormat="1" ht="18">
      <c r="A59" s="1007"/>
      <c r="B59" s="1008"/>
      <c r="C59" s="1008"/>
      <c r="D59" s="1008"/>
      <c r="E59" s="1008"/>
      <c r="F59" s="1008"/>
      <c r="G59" s="1009"/>
      <c r="H59" s="1086" t="s">
        <v>344</v>
      </c>
      <c r="I59" s="1086"/>
      <c r="J59" s="1056"/>
      <c r="K59" s="1055"/>
      <c r="L59" s="1055"/>
      <c r="M59" s="1055"/>
      <c r="N59" s="1055"/>
      <c r="O59" s="1055"/>
      <c r="P59" s="1057"/>
      <c r="Q59" s="1057"/>
      <c r="R59" s="1055"/>
      <c r="S59" s="1055"/>
      <c r="T59" s="1055"/>
      <c r="U59" s="1055"/>
      <c r="V59" s="1055"/>
      <c r="W59" s="1058"/>
      <c r="X59" s="1086" t="s">
        <v>345</v>
      </c>
      <c r="Y59" s="1086"/>
      <c r="Z59" s="1086"/>
      <c r="AA59" s="1086"/>
      <c r="AB59" s="1086"/>
      <c r="AC59" s="1056"/>
      <c r="AD59" s="1055"/>
      <c r="AE59" s="1055"/>
      <c r="AF59" s="1058"/>
      <c r="AG59" s="1086" t="s">
        <v>346</v>
      </c>
      <c r="AH59" s="1086"/>
      <c r="AI59" s="1086"/>
      <c r="AJ59" s="1056"/>
      <c r="AK59" s="1055"/>
      <c r="AL59" s="1055"/>
      <c r="AM59" s="1067"/>
      <c r="AN59" s="294"/>
      <c r="AO59" s="295" t="s">
        <v>165</v>
      </c>
      <c r="AP59" s="294"/>
      <c r="AQ59" s="294"/>
      <c r="AR59" s="294"/>
      <c r="AS59" s="294"/>
      <c r="AT59" s="294"/>
      <c r="AU59" s="294"/>
      <c r="AV59" s="294"/>
      <c r="AW59" s="296"/>
    </row>
    <row r="60" spans="1:49" s="77" customFormat="1" ht="8.25" customHeight="1">
      <c r="A60" s="307"/>
      <c r="B60" s="307"/>
      <c r="C60" s="307"/>
      <c r="D60" s="307"/>
      <c r="E60" s="307"/>
      <c r="F60" s="307"/>
      <c r="G60" s="307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294"/>
      <c r="AO60" s="295" t="s">
        <v>347</v>
      </c>
      <c r="AP60" s="294"/>
      <c r="AQ60" s="294"/>
      <c r="AR60" s="294"/>
      <c r="AS60" s="294"/>
      <c r="AT60" s="294"/>
      <c r="AU60" s="294"/>
      <c r="AV60" s="294"/>
      <c r="AW60" s="296"/>
    </row>
    <row r="61" spans="1:49" s="77" customFormat="1" ht="18">
      <c r="A61" s="1175" t="s">
        <v>340</v>
      </c>
      <c r="B61" s="1175"/>
      <c r="C61" s="1175"/>
      <c r="D61" s="1175"/>
      <c r="E61" s="1175"/>
      <c r="F61" s="1175"/>
      <c r="G61" s="1175"/>
      <c r="H61" s="1103" t="s">
        <v>341</v>
      </c>
      <c r="I61" s="1103"/>
      <c r="J61" s="1052"/>
      <c r="K61" s="1052"/>
      <c r="L61" s="1052"/>
      <c r="M61" s="1052"/>
      <c r="N61" s="1052"/>
      <c r="O61" s="1052"/>
      <c r="P61" s="1103" t="s">
        <v>342</v>
      </c>
      <c r="Q61" s="1103"/>
      <c r="R61" s="1101"/>
      <c r="S61" s="1048"/>
      <c r="T61" s="1048"/>
      <c r="U61" s="1048"/>
      <c r="V61" s="1048"/>
      <c r="W61" s="1102"/>
      <c r="X61" s="1103" t="s">
        <v>343</v>
      </c>
      <c r="Y61" s="1103"/>
      <c r="Z61" s="1111"/>
      <c r="AA61" s="1057"/>
      <c r="AB61" s="1057"/>
      <c r="AC61" s="1049"/>
      <c r="AD61" s="1049"/>
      <c r="AE61" s="1049"/>
      <c r="AF61" s="1049"/>
      <c r="AG61" s="1057"/>
      <c r="AH61" s="1057"/>
      <c r="AI61" s="1057"/>
      <c r="AJ61" s="1049"/>
      <c r="AK61" s="1049"/>
      <c r="AL61" s="1049"/>
      <c r="AM61" s="1050"/>
      <c r="AN61" s="294"/>
      <c r="AO61" s="295"/>
      <c r="AP61" s="294"/>
      <c r="AQ61" s="294"/>
      <c r="AR61" s="294"/>
      <c r="AS61" s="294"/>
      <c r="AT61" s="294"/>
      <c r="AU61" s="294"/>
      <c r="AV61" s="294"/>
      <c r="AW61" s="296"/>
    </row>
    <row r="62" spans="1:49" s="77" customFormat="1" ht="18">
      <c r="A62" s="1176"/>
      <c r="B62" s="1176"/>
      <c r="C62" s="1176"/>
      <c r="D62" s="1176"/>
      <c r="E62" s="1176"/>
      <c r="F62" s="1176"/>
      <c r="G62" s="1176"/>
      <c r="H62" s="1061" t="s">
        <v>344</v>
      </c>
      <c r="I62" s="1061"/>
      <c r="J62" s="1179"/>
      <c r="K62" s="1014"/>
      <c r="L62" s="1014"/>
      <c r="M62" s="1014"/>
      <c r="N62" s="1014"/>
      <c r="O62" s="1014"/>
      <c r="P62" s="1049"/>
      <c r="Q62" s="1049"/>
      <c r="R62" s="1014"/>
      <c r="S62" s="1014"/>
      <c r="T62" s="1014"/>
      <c r="U62" s="1014"/>
      <c r="V62" s="1014"/>
      <c r="W62" s="1180"/>
      <c r="X62" s="1061" t="s">
        <v>345</v>
      </c>
      <c r="Y62" s="1061"/>
      <c r="Z62" s="1061"/>
      <c r="AA62" s="1061"/>
      <c r="AB62" s="1061"/>
      <c r="AC62" s="1179"/>
      <c r="AD62" s="1014"/>
      <c r="AE62" s="1014"/>
      <c r="AF62" s="1180"/>
      <c r="AG62" s="1061" t="s">
        <v>346</v>
      </c>
      <c r="AH62" s="1061"/>
      <c r="AI62" s="1061"/>
      <c r="AJ62" s="1179"/>
      <c r="AK62" s="1014"/>
      <c r="AL62" s="1014"/>
      <c r="AM62" s="1060"/>
      <c r="AN62" s="294"/>
      <c r="AO62" s="295"/>
      <c r="AP62" s="294"/>
      <c r="AQ62" s="294"/>
      <c r="AR62" s="294"/>
      <c r="AS62" s="294"/>
      <c r="AT62" s="294"/>
      <c r="AU62" s="294"/>
      <c r="AV62" s="294"/>
      <c r="AW62" s="296"/>
    </row>
    <row r="63" spans="1:49" s="77" customFormat="1" ht="18">
      <c r="A63" s="1176"/>
      <c r="B63" s="1176"/>
      <c r="C63" s="1176"/>
      <c r="D63" s="1176"/>
      <c r="E63" s="1176"/>
      <c r="F63" s="1176"/>
      <c r="G63" s="1176"/>
      <c r="H63" s="1000"/>
      <c r="I63" s="1001"/>
      <c r="J63" s="1002"/>
      <c r="K63" s="1002"/>
      <c r="L63" s="1002"/>
      <c r="M63" s="1002"/>
      <c r="N63" s="1002"/>
      <c r="O63" s="1002"/>
      <c r="P63" s="1002"/>
      <c r="Q63" s="1002"/>
      <c r="R63" s="1002"/>
      <c r="S63" s="1002"/>
      <c r="T63" s="1002"/>
      <c r="U63" s="1002"/>
      <c r="V63" s="1002"/>
      <c r="W63" s="1002"/>
      <c r="X63" s="1001"/>
      <c r="Y63" s="1001"/>
      <c r="Z63" s="1178"/>
      <c r="AA63" s="1178"/>
      <c r="AB63" s="1178"/>
      <c r="AC63" s="1046"/>
      <c r="AD63" s="1046"/>
      <c r="AE63" s="1046"/>
      <c r="AF63" s="1046"/>
      <c r="AG63" s="1178"/>
      <c r="AH63" s="1178"/>
      <c r="AI63" s="1178"/>
      <c r="AJ63" s="1046"/>
      <c r="AK63" s="1046"/>
      <c r="AL63" s="1046"/>
      <c r="AM63" s="1047"/>
      <c r="AN63" s="294"/>
      <c r="AO63" s="295"/>
      <c r="AP63" s="294"/>
      <c r="AQ63" s="294"/>
      <c r="AR63" s="294"/>
      <c r="AS63" s="294"/>
      <c r="AT63" s="294"/>
      <c r="AU63" s="294"/>
      <c r="AV63" s="294"/>
      <c r="AW63" s="296"/>
    </row>
    <row r="64" spans="1:78" ht="29.25" customHeight="1">
      <c r="A64" s="1177" t="s">
        <v>51</v>
      </c>
      <c r="B64" s="965"/>
      <c r="C64" s="965"/>
      <c r="D64" s="965"/>
      <c r="E64" s="965"/>
      <c r="F64" s="965"/>
      <c r="G64" s="966"/>
      <c r="H64" s="648" t="s">
        <v>52</v>
      </c>
      <c r="I64" s="648"/>
      <c r="J64" s="648"/>
      <c r="K64" s="1109"/>
      <c r="L64" s="1110"/>
      <c r="M64" s="551" t="s">
        <v>327</v>
      </c>
      <c r="N64" s="552"/>
      <c r="O64" s="552"/>
      <c r="P64" s="1003"/>
      <c r="Q64" s="1003"/>
      <c r="R64" s="1003"/>
      <c r="S64" s="1003"/>
      <c r="T64" s="976" t="s">
        <v>53</v>
      </c>
      <c r="U64" s="977"/>
      <c r="V64" s="977"/>
      <c r="W64" s="1152"/>
      <c r="X64" s="1153"/>
      <c r="Y64" s="1153"/>
      <c r="Z64" s="1153"/>
      <c r="AA64" s="1154"/>
      <c r="AB64" s="1091" t="s">
        <v>386</v>
      </c>
      <c r="AC64" s="1091"/>
      <c r="AD64" s="1034"/>
      <c r="AE64" s="1035"/>
      <c r="AF64" s="1035"/>
      <c r="AG64" s="1036"/>
      <c r="AH64" s="1087" t="s">
        <v>54</v>
      </c>
      <c r="AI64" s="1087"/>
      <c r="AJ64" s="1152"/>
      <c r="AK64" s="1153"/>
      <c r="AL64" s="1153"/>
      <c r="AM64" s="1154"/>
      <c r="AN64" s="304"/>
      <c r="AO64" s="305"/>
      <c r="AP64" s="304"/>
      <c r="AQ64" s="304"/>
      <c r="AR64" s="304"/>
      <c r="AS64" s="304"/>
      <c r="AT64" s="304"/>
      <c r="AU64" s="304"/>
      <c r="AV64" s="304"/>
      <c r="AW64" s="304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8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</row>
    <row r="65" spans="1:66" s="77" customFormat="1" ht="39" customHeight="1" thickBot="1">
      <c r="A65" s="991" t="s">
        <v>203</v>
      </c>
      <c r="B65" s="907"/>
      <c r="C65" s="907"/>
      <c r="D65" s="907"/>
      <c r="E65" s="907"/>
      <c r="F65" s="907"/>
      <c r="G65" s="907"/>
      <c r="H65" s="1037"/>
      <c r="I65" s="1038"/>
      <c r="J65" s="1038"/>
      <c r="K65" s="1038"/>
      <c r="L65" s="1038"/>
      <c r="M65" s="1039"/>
      <c r="N65" s="1031" t="s">
        <v>201</v>
      </c>
      <c r="O65" s="1085"/>
      <c r="P65" s="1085"/>
      <c r="Q65" s="1032"/>
      <c r="R65" s="1037"/>
      <c r="S65" s="1038"/>
      <c r="T65" s="1038"/>
      <c r="U65" s="1038"/>
      <c r="V65" s="1038"/>
      <c r="W65" s="1039"/>
      <c r="X65" s="1031" t="s">
        <v>75</v>
      </c>
      <c r="Y65" s="1085"/>
      <c r="Z65" s="1032"/>
      <c r="AA65" s="1038"/>
      <c r="AB65" s="1038"/>
      <c r="AC65" s="1038"/>
      <c r="AD65" s="1039"/>
      <c r="AE65" s="1031" t="s">
        <v>76</v>
      </c>
      <c r="AF65" s="1032"/>
      <c r="AG65" s="1094"/>
      <c r="AH65" s="1089"/>
      <c r="AI65" s="1089"/>
      <c r="AJ65" s="1089"/>
      <c r="AK65" s="1089"/>
      <c r="AL65" s="1089"/>
      <c r="AM65" s="1090"/>
      <c r="AN65" s="294"/>
      <c r="AO65" s="295"/>
      <c r="AP65" s="294"/>
      <c r="AQ65" s="294"/>
      <c r="AR65" s="294"/>
      <c r="AS65" s="294"/>
      <c r="AT65" s="294"/>
      <c r="AU65" s="294"/>
      <c r="AV65" s="294"/>
      <c r="AW65" s="296"/>
      <c r="BN65" s="76"/>
    </row>
    <row r="66" spans="1:66" s="77" customFormat="1" ht="39" customHeight="1" thickBot="1">
      <c r="A66" s="1023" t="s">
        <v>615</v>
      </c>
      <c r="B66" s="1024"/>
      <c r="C66" s="1024"/>
      <c r="D66" s="1024"/>
      <c r="E66" s="1024"/>
      <c r="F66" s="1024"/>
      <c r="G66" s="1024"/>
      <c r="H66" s="1024"/>
      <c r="I66" s="1024"/>
      <c r="J66" s="1024"/>
      <c r="K66" s="1024"/>
      <c r="L66" s="1024"/>
      <c r="M66" s="1024"/>
      <c r="N66" s="1024"/>
      <c r="O66" s="1024"/>
      <c r="P66" s="1024"/>
      <c r="Q66" s="1025"/>
      <c r="R66" s="1231"/>
      <c r="S66" s="1232"/>
      <c r="T66" s="1232"/>
      <c r="U66" s="1232"/>
      <c r="V66" s="1232"/>
      <c r="W66" s="1232"/>
      <c r="X66" s="1232"/>
      <c r="Y66" s="1232"/>
      <c r="Z66" s="1227" t="s">
        <v>616</v>
      </c>
      <c r="AA66" s="1024"/>
      <c r="AB66" s="1024"/>
      <c r="AC66" s="1024"/>
      <c r="AD66" s="1024"/>
      <c r="AE66" s="1024"/>
      <c r="AF66" s="1024"/>
      <c r="AG66" s="1024"/>
      <c r="AH66" s="1025"/>
      <c r="AI66" s="1190"/>
      <c r="AJ66" s="1191"/>
      <c r="AK66" s="1191"/>
      <c r="AL66" s="1191"/>
      <c r="AM66" s="1191"/>
      <c r="AN66" s="294"/>
      <c r="AO66" s="295"/>
      <c r="AP66" s="294"/>
      <c r="AQ66" s="294"/>
      <c r="AR66" s="294"/>
      <c r="AS66" s="294"/>
      <c r="AT66" s="294"/>
      <c r="AU66" s="294"/>
      <c r="AV66" s="294"/>
      <c r="AW66" s="294"/>
      <c r="BN66" s="76"/>
    </row>
    <row r="67" spans="1:78" ht="18.75" thickBot="1">
      <c r="A67" s="1066"/>
      <c r="B67" s="1066"/>
      <c r="C67" s="1066"/>
      <c r="D67" s="1066"/>
      <c r="E67" s="1066"/>
      <c r="F67" s="1066"/>
      <c r="G67" s="1066"/>
      <c r="H67" s="1066"/>
      <c r="I67" s="1066"/>
      <c r="J67" s="1066"/>
      <c r="K67" s="1066"/>
      <c r="L67" s="1066"/>
      <c r="M67" s="1066"/>
      <c r="N67" s="1066"/>
      <c r="O67" s="1066"/>
      <c r="P67" s="1066"/>
      <c r="Q67" s="1066"/>
      <c r="R67" s="1066"/>
      <c r="S67" s="1066"/>
      <c r="T67" s="1066"/>
      <c r="U67" s="1066"/>
      <c r="V67" s="1066"/>
      <c r="W67" s="1066"/>
      <c r="X67" s="1066"/>
      <c r="Y67" s="1066"/>
      <c r="Z67" s="1066"/>
      <c r="AA67" s="1066"/>
      <c r="AB67" s="1066"/>
      <c r="AC67" s="1066"/>
      <c r="AD67" s="1066"/>
      <c r="AE67" s="1066"/>
      <c r="AF67" s="1066"/>
      <c r="AG67" s="1066"/>
      <c r="AH67" s="1066"/>
      <c r="AI67" s="1066"/>
      <c r="AJ67" s="1066"/>
      <c r="AK67" s="1066"/>
      <c r="AL67" s="1066"/>
      <c r="AM67" s="1066"/>
      <c r="AN67" s="304"/>
      <c r="AO67" s="305"/>
      <c r="AP67" s="304"/>
      <c r="AQ67" s="304"/>
      <c r="AR67" s="304"/>
      <c r="AS67" s="304"/>
      <c r="AT67" s="304"/>
      <c r="AU67" s="304"/>
      <c r="AV67" s="304"/>
      <c r="AW67" s="304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</row>
    <row r="68" spans="1:49" ht="28.5" customHeight="1" thickBot="1">
      <c r="A68" s="998" t="s">
        <v>573</v>
      </c>
      <c r="B68" s="999"/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1173" t="s">
        <v>94</v>
      </c>
      <c r="V68" s="1174"/>
      <c r="W68" s="1174"/>
      <c r="X68" s="1174"/>
      <c r="Y68" s="1174"/>
      <c r="Z68" s="1174"/>
      <c r="AA68" s="1174"/>
      <c r="AB68" s="1099"/>
      <c r="AC68" s="1100"/>
      <c r="AD68" s="308" t="s">
        <v>247</v>
      </c>
      <c r="AE68" s="1071"/>
      <c r="AF68" s="1071"/>
      <c r="AG68" s="1071"/>
      <c r="AH68" s="1071"/>
      <c r="AI68" s="1071"/>
      <c r="AJ68" s="1071"/>
      <c r="AK68" s="1071"/>
      <c r="AL68" s="1071"/>
      <c r="AM68" s="1072"/>
      <c r="AN68" s="291"/>
      <c r="AO68" s="292" t="s">
        <v>137</v>
      </c>
      <c r="AP68" s="291"/>
      <c r="AQ68" s="291"/>
      <c r="AR68" s="291"/>
      <c r="AS68" s="291"/>
      <c r="AT68" s="291"/>
      <c r="AU68" s="291"/>
      <c r="AV68" s="291"/>
      <c r="AW68" s="293"/>
    </row>
    <row r="69" spans="1:49" s="77" customFormat="1" ht="25.5" customHeight="1">
      <c r="A69" s="1015" t="s">
        <v>57</v>
      </c>
      <c r="B69" s="1016"/>
      <c r="C69" s="1016"/>
      <c r="D69" s="1016"/>
      <c r="E69" s="1016"/>
      <c r="F69" s="1016"/>
      <c r="G69" s="1017"/>
      <c r="H69" s="1040"/>
      <c r="I69" s="1040"/>
      <c r="J69" s="1040"/>
      <c r="K69" s="1040"/>
      <c r="L69" s="1040"/>
      <c r="M69" s="1040"/>
      <c r="N69" s="1040"/>
      <c r="O69" s="1040"/>
      <c r="P69" s="1040"/>
      <c r="Q69" s="1033" t="s">
        <v>55</v>
      </c>
      <c r="R69" s="1033"/>
      <c r="S69" s="1033"/>
      <c r="T69" s="1033"/>
      <c r="U69" s="1033"/>
      <c r="V69" s="1040"/>
      <c r="W69" s="1040"/>
      <c r="X69" s="1040"/>
      <c r="Y69" s="1040"/>
      <c r="Z69" s="1040"/>
      <c r="AA69" s="1033" t="s">
        <v>56</v>
      </c>
      <c r="AB69" s="1033"/>
      <c r="AC69" s="1033"/>
      <c r="AD69" s="1033"/>
      <c r="AE69" s="1040"/>
      <c r="AF69" s="1040"/>
      <c r="AG69" s="1040"/>
      <c r="AH69" s="1040"/>
      <c r="AI69" s="1040"/>
      <c r="AJ69" s="1040"/>
      <c r="AK69" s="1040"/>
      <c r="AL69" s="1040"/>
      <c r="AM69" s="1040"/>
      <c r="AN69" s="294"/>
      <c r="AO69" s="295" t="s">
        <v>240</v>
      </c>
      <c r="AP69" s="294"/>
      <c r="AQ69" s="294"/>
      <c r="AR69" s="294"/>
      <c r="AS69" s="294"/>
      <c r="AT69" s="294"/>
      <c r="AU69" s="294"/>
      <c r="AV69" s="294"/>
      <c r="AW69" s="296"/>
    </row>
    <row r="70" spans="1:49" s="77" customFormat="1" ht="18">
      <c r="A70" s="1018" t="s">
        <v>336</v>
      </c>
      <c r="B70" s="1013"/>
      <c r="C70" s="1013"/>
      <c r="D70" s="1013"/>
      <c r="E70" s="1013"/>
      <c r="F70" s="1013"/>
      <c r="G70" s="1013"/>
      <c r="H70" s="1079"/>
      <c r="I70" s="1080"/>
      <c r="J70" s="1080"/>
      <c r="K70" s="1080"/>
      <c r="L70" s="1080"/>
      <c r="M70" s="1080"/>
      <c r="N70" s="1080"/>
      <c r="O70" s="1080"/>
      <c r="P70" s="1080"/>
      <c r="Q70" s="1080"/>
      <c r="R70" s="1080"/>
      <c r="S70" s="1080"/>
      <c r="T70" s="1080"/>
      <c r="U70" s="1080"/>
      <c r="V70" s="1080"/>
      <c r="W70" s="1081"/>
      <c r="X70" s="1013" t="s">
        <v>337</v>
      </c>
      <c r="Y70" s="1013"/>
      <c r="Z70" s="1013"/>
      <c r="AA70" s="1013"/>
      <c r="AB70" s="1013"/>
      <c r="AC70" s="1069"/>
      <c r="AD70" s="1069"/>
      <c r="AE70" s="1069"/>
      <c r="AF70" s="1069"/>
      <c r="AG70" s="1069"/>
      <c r="AH70" s="1069"/>
      <c r="AI70" s="1069"/>
      <c r="AJ70" s="1069"/>
      <c r="AK70" s="1069"/>
      <c r="AL70" s="1069"/>
      <c r="AM70" s="1070"/>
      <c r="AN70" s="294"/>
      <c r="AO70" s="295" t="s">
        <v>220</v>
      </c>
      <c r="AP70" s="294"/>
      <c r="AQ70" s="294"/>
      <c r="AR70" s="294"/>
      <c r="AS70" s="294"/>
      <c r="AT70" s="294"/>
      <c r="AU70" s="294"/>
      <c r="AV70" s="294"/>
      <c r="AW70" s="296"/>
    </row>
    <row r="71" spans="1:49" s="77" customFormat="1" ht="18">
      <c r="A71" s="1068" t="s">
        <v>338</v>
      </c>
      <c r="B71" s="1041"/>
      <c r="C71" s="1041"/>
      <c r="D71" s="1041"/>
      <c r="E71" s="1041"/>
      <c r="F71" s="1041"/>
      <c r="G71" s="1041"/>
      <c r="H71" s="1062"/>
      <c r="I71" s="1063"/>
      <c r="J71" s="1063"/>
      <c r="K71" s="1063"/>
      <c r="L71" s="1063"/>
      <c r="M71" s="1063"/>
      <c r="N71" s="1063"/>
      <c r="O71" s="1063"/>
      <c r="P71" s="1063"/>
      <c r="Q71" s="1063"/>
      <c r="R71" s="1063"/>
      <c r="S71" s="1063"/>
      <c r="T71" s="1063"/>
      <c r="U71" s="1063"/>
      <c r="V71" s="1063"/>
      <c r="W71" s="1064"/>
      <c r="X71" s="1041" t="s">
        <v>339</v>
      </c>
      <c r="Y71" s="1041"/>
      <c r="Z71" s="1041"/>
      <c r="AA71" s="1041"/>
      <c r="AB71" s="1041"/>
      <c r="AC71" s="1014"/>
      <c r="AD71" s="1014"/>
      <c r="AE71" s="1014"/>
      <c r="AF71" s="1014"/>
      <c r="AG71" s="1014"/>
      <c r="AH71" s="1014"/>
      <c r="AI71" s="1014"/>
      <c r="AJ71" s="1014"/>
      <c r="AK71" s="1014"/>
      <c r="AL71" s="1014"/>
      <c r="AM71" s="1060"/>
      <c r="AN71" s="294"/>
      <c r="AO71" s="295" t="s">
        <v>137</v>
      </c>
      <c r="AP71" s="294"/>
      <c r="AQ71" s="294"/>
      <c r="AR71" s="294"/>
      <c r="AS71" s="294"/>
      <c r="AT71" s="294"/>
      <c r="AU71" s="294"/>
      <c r="AV71" s="294"/>
      <c r="AW71" s="296"/>
    </row>
    <row r="72" spans="1:49" s="77" customFormat="1" ht="18" customHeight="1">
      <c r="A72" s="1019" t="s">
        <v>242</v>
      </c>
      <c r="B72" s="1020"/>
      <c r="C72" s="1020"/>
      <c r="D72" s="1020"/>
      <c r="E72" s="1020"/>
      <c r="F72" s="1020"/>
      <c r="G72" s="1021"/>
      <c r="H72" s="1041" t="s">
        <v>341</v>
      </c>
      <c r="I72" s="1041"/>
      <c r="J72" s="1076"/>
      <c r="K72" s="1077"/>
      <c r="L72" s="1077"/>
      <c r="M72" s="1077"/>
      <c r="N72" s="1077"/>
      <c r="O72" s="1078"/>
      <c r="P72" s="1041" t="s">
        <v>342</v>
      </c>
      <c r="Q72" s="1041"/>
      <c r="R72" s="1065"/>
      <c r="S72" s="1065"/>
      <c r="T72" s="1065"/>
      <c r="U72" s="1065"/>
      <c r="V72" s="1065"/>
      <c r="W72" s="1065"/>
      <c r="X72" s="1041" t="s">
        <v>343</v>
      </c>
      <c r="Y72" s="1041"/>
      <c r="Z72" s="1014"/>
      <c r="AA72" s="1014"/>
      <c r="AB72" s="1014"/>
      <c r="AC72" s="1014"/>
      <c r="AD72" s="1014"/>
      <c r="AE72" s="1014"/>
      <c r="AF72" s="1014"/>
      <c r="AG72" s="1014"/>
      <c r="AH72" s="1014"/>
      <c r="AI72" s="1014"/>
      <c r="AJ72" s="1014"/>
      <c r="AK72" s="1014"/>
      <c r="AL72" s="1014"/>
      <c r="AM72" s="1060"/>
      <c r="AN72" s="294"/>
      <c r="AO72" s="295" t="s">
        <v>163</v>
      </c>
      <c r="AP72" s="294"/>
      <c r="AQ72" s="294"/>
      <c r="AR72" s="294"/>
      <c r="AS72" s="294"/>
      <c r="AT72" s="294"/>
      <c r="AU72" s="294"/>
      <c r="AV72" s="294"/>
      <c r="AW72" s="296"/>
    </row>
    <row r="73" spans="1:49" s="77" customFormat="1" ht="18">
      <c r="A73" s="1007"/>
      <c r="B73" s="1008"/>
      <c r="C73" s="1008"/>
      <c r="D73" s="1008"/>
      <c r="E73" s="1008"/>
      <c r="F73" s="1008"/>
      <c r="G73" s="1022"/>
      <c r="H73" s="1054" t="s">
        <v>344</v>
      </c>
      <c r="I73" s="1054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4" t="s">
        <v>345</v>
      </c>
      <c r="Y73" s="1054"/>
      <c r="Z73" s="1054"/>
      <c r="AA73" s="1054"/>
      <c r="AB73" s="1054"/>
      <c r="AC73" s="1055"/>
      <c r="AD73" s="1055"/>
      <c r="AE73" s="1055"/>
      <c r="AF73" s="1055"/>
      <c r="AG73" s="1054" t="s">
        <v>346</v>
      </c>
      <c r="AH73" s="1054"/>
      <c r="AI73" s="1054"/>
      <c r="AJ73" s="1055"/>
      <c r="AK73" s="1055"/>
      <c r="AL73" s="1055"/>
      <c r="AM73" s="1067"/>
      <c r="AN73" s="294"/>
      <c r="AO73" s="295" t="s">
        <v>165</v>
      </c>
      <c r="AP73" s="294"/>
      <c r="AQ73" s="294"/>
      <c r="AR73" s="294"/>
      <c r="AS73" s="294"/>
      <c r="AT73" s="294"/>
      <c r="AU73" s="294"/>
      <c r="AV73" s="294"/>
      <c r="AW73" s="296"/>
    </row>
    <row r="74" spans="1:49" s="77" customFormat="1" ht="13.5" customHeight="1">
      <c r="A74" s="307"/>
      <c r="B74" s="307"/>
      <c r="C74" s="307"/>
      <c r="D74" s="307"/>
      <c r="E74" s="307"/>
      <c r="F74" s="307"/>
      <c r="G74" s="307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294"/>
      <c r="AO74" s="295" t="s">
        <v>347</v>
      </c>
      <c r="AP74" s="294"/>
      <c r="AQ74" s="294"/>
      <c r="AR74" s="294"/>
      <c r="AS74" s="294"/>
      <c r="AT74" s="294"/>
      <c r="AU74" s="294"/>
      <c r="AV74" s="294"/>
      <c r="AW74" s="296"/>
    </row>
    <row r="75" spans="1:49" s="77" customFormat="1" ht="18">
      <c r="A75" s="992" t="s">
        <v>340</v>
      </c>
      <c r="B75" s="993"/>
      <c r="C75" s="993"/>
      <c r="D75" s="993"/>
      <c r="E75" s="993"/>
      <c r="F75" s="993"/>
      <c r="G75" s="993"/>
      <c r="H75" s="1013" t="s">
        <v>341</v>
      </c>
      <c r="I75" s="1013"/>
      <c r="J75" s="1051"/>
      <c r="K75" s="1052"/>
      <c r="L75" s="1052"/>
      <c r="M75" s="1052"/>
      <c r="N75" s="1052"/>
      <c r="O75" s="1053"/>
      <c r="P75" s="1013" t="s">
        <v>342</v>
      </c>
      <c r="Q75" s="1013"/>
      <c r="R75" s="1048"/>
      <c r="S75" s="1048"/>
      <c r="T75" s="1048"/>
      <c r="U75" s="1048"/>
      <c r="V75" s="1048"/>
      <c r="W75" s="1048"/>
      <c r="X75" s="1013" t="s">
        <v>343</v>
      </c>
      <c r="Y75" s="1013"/>
      <c r="Z75" s="1049"/>
      <c r="AA75" s="1049"/>
      <c r="AB75" s="1049"/>
      <c r="AC75" s="1049"/>
      <c r="AD75" s="1049"/>
      <c r="AE75" s="1049"/>
      <c r="AF75" s="1049"/>
      <c r="AG75" s="1049"/>
      <c r="AH75" s="1049"/>
      <c r="AI75" s="1049"/>
      <c r="AJ75" s="1049"/>
      <c r="AK75" s="1049"/>
      <c r="AL75" s="1049"/>
      <c r="AM75" s="1050"/>
      <c r="AN75" s="294"/>
      <c r="AO75" s="295"/>
      <c r="AP75" s="294"/>
      <c r="AQ75" s="294"/>
      <c r="AR75" s="294"/>
      <c r="AS75" s="294"/>
      <c r="AT75" s="294"/>
      <c r="AU75" s="294"/>
      <c r="AV75" s="294"/>
      <c r="AW75" s="296"/>
    </row>
    <row r="76" spans="1:49" s="77" customFormat="1" ht="18">
      <c r="A76" s="994"/>
      <c r="B76" s="995"/>
      <c r="C76" s="995"/>
      <c r="D76" s="995"/>
      <c r="E76" s="995"/>
      <c r="F76" s="995"/>
      <c r="G76" s="995"/>
      <c r="H76" s="1041" t="s">
        <v>344</v>
      </c>
      <c r="I76" s="1041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41" t="s">
        <v>345</v>
      </c>
      <c r="Y76" s="1041"/>
      <c r="Z76" s="1041"/>
      <c r="AA76" s="1041"/>
      <c r="AB76" s="1041"/>
      <c r="AC76" s="1014"/>
      <c r="AD76" s="1014"/>
      <c r="AE76" s="1014"/>
      <c r="AF76" s="1014"/>
      <c r="AG76" s="1041" t="s">
        <v>346</v>
      </c>
      <c r="AH76" s="1041"/>
      <c r="AI76" s="1041"/>
      <c r="AJ76" s="1014"/>
      <c r="AK76" s="1014"/>
      <c r="AL76" s="1014"/>
      <c r="AM76" s="1060"/>
      <c r="AN76" s="294"/>
      <c r="AO76" s="295"/>
      <c r="AP76" s="294"/>
      <c r="AQ76" s="294"/>
      <c r="AR76" s="294"/>
      <c r="AS76" s="294"/>
      <c r="AT76" s="294"/>
      <c r="AU76" s="294"/>
      <c r="AV76" s="294"/>
      <c r="AW76" s="296"/>
    </row>
    <row r="77" spans="1:49" s="77" customFormat="1" ht="18">
      <c r="A77" s="996"/>
      <c r="B77" s="997"/>
      <c r="C77" s="997"/>
      <c r="D77" s="997"/>
      <c r="E77" s="997"/>
      <c r="F77" s="997"/>
      <c r="G77" s="997"/>
      <c r="H77" s="1043"/>
      <c r="I77" s="1043"/>
      <c r="J77" s="1043"/>
      <c r="K77" s="1043"/>
      <c r="L77" s="1043"/>
      <c r="M77" s="1043"/>
      <c r="N77" s="1043"/>
      <c r="O77" s="1043"/>
      <c r="P77" s="1043"/>
      <c r="Q77" s="1043"/>
      <c r="R77" s="1043"/>
      <c r="S77" s="1043"/>
      <c r="T77" s="1043"/>
      <c r="U77" s="1043"/>
      <c r="V77" s="1043"/>
      <c r="W77" s="1043"/>
      <c r="X77" s="1043"/>
      <c r="Y77" s="1043"/>
      <c r="Z77" s="1046"/>
      <c r="AA77" s="1046"/>
      <c r="AB77" s="1046"/>
      <c r="AC77" s="1046"/>
      <c r="AD77" s="1046"/>
      <c r="AE77" s="1046"/>
      <c r="AF77" s="1046"/>
      <c r="AG77" s="1046"/>
      <c r="AH77" s="1046"/>
      <c r="AI77" s="1046"/>
      <c r="AJ77" s="1046"/>
      <c r="AK77" s="1046"/>
      <c r="AL77" s="1046"/>
      <c r="AM77" s="1047"/>
      <c r="AN77" s="294"/>
      <c r="AO77" s="295"/>
      <c r="AP77" s="294"/>
      <c r="AQ77" s="294"/>
      <c r="AR77" s="294"/>
      <c r="AS77" s="294"/>
      <c r="AT77" s="294"/>
      <c r="AU77" s="294"/>
      <c r="AV77" s="294"/>
      <c r="AW77" s="296"/>
    </row>
    <row r="78" spans="1:66" s="77" customFormat="1" ht="30" customHeight="1">
      <c r="A78" s="951" t="s">
        <v>51</v>
      </c>
      <c r="B78" s="1011"/>
      <c r="C78" s="1011"/>
      <c r="D78" s="1011"/>
      <c r="E78" s="1011"/>
      <c r="F78" s="1011"/>
      <c r="G78" s="1012"/>
      <c r="H78" s="1026" t="s">
        <v>52</v>
      </c>
      <c r="I78" s="1026"/>
      <c r="J78" s="1026"/>
      <c r="K78" s="1109"/>
      <c r="L78" s="1110"/>
      <c r="M78" s="1027" t="s">
        <v>327</v>
      </c>
      <c r="N78" s="1044"/>
      <c r="O78" s="1044"/>
      <c r="P78" s="1003"/>
      <c r="Q78" s="1003"/>
      <c r="R78" s="1003"/>
      <c r="S78" s="1003"/>
      <c r="T78" s="976" t="s">
        <v>53</v>
      </c>
      <c r="U78" s="977"/>
      <c r="V78" s="977"/>
      <c r="W78" s="1152"/>
      <c r="X78" s="1153"/>
      <c r="Y78" s="1153"/>
      <c r="Z78" s="1153"/>
      <c r="AA78" s="1154"/>
      <c r="AB78" s="1091" t="s">
        <v>386</v>
      </c>
      <c r="AC78" s="1091"/>
      <c r="AD78" s="1034"/>
      <c r="AE78" s="1035"/>
      <c r="AF78" s="1035"/>
      <c r="AG78" s="1036"/>
      <c r="AH78" s="1087" t="s">
        <v>54</v>
      </c>
      <c r="AI78" s="1087"/>
      <c r="AJ78" s="1152"/>
      <c r="AK78" s="1153"/>
      <c r="AL78" s="1153"/>
      <c r="AM78" s="1154"/>
      <c r="AN78" s="294"/>
      <c r="AO78" s="295"/>
      <c r="AP78" s="294"/>
      <c r="AQ78" s="294"/>
      <c r="AR78" s="294"/>
      <c r="AS78" s="294"/>
      <c r="AT78" s="294"/>
      <c r="AU78" s="294"/>
      <c r="AV78" s="294"/>
      <c r="AW78" s="296"/>
      <c r="BN78" s="76"/>
    </row>
    <row r="79" spans="1:66" s="77" customFormat="1" ht="39" customHeight="1" thickBot="1">
      <c r="A79" s="991" t="s">
        <v>203</v>
      </c>
      <c r="B79" s="907"/>
      <c r="C79" s="907"/>
      <c r="D79" s="907"/>
      <c r="E79" s="907"/>
      <c r="F79" s="907"/>
      <c r="G79" s="907"/>
      <c r="H79" s="1037"/>
      <c r="I79" s="1038"/>
      <c r="J79" s="1038"/>
      <c r="K79" s="1038"/>
      <c r="L79" s="1038"/>
      <c r="M79" s="1039"/>
      <c r="N79" s="1031" t="s">
        <v>201</v>
      </c>
      <c r="O79" s="1085"/>
      <c r="P79" s="1085"/>
      <c r="Q79" s="1032"/>
      <c r="R79" s="1037"/>
      <c r="S79" s="1038"/>
      <c r="T79" s="1038"/>
      <c r="U79" s="1038"/>
      <c r="V79" s="1038"/>
      <c r="W79" s="1039"/>
      <c r="X79" s="1091" t="s">
        <v>75</v>
      </c>
      <c r="Y79" s="1091"/>
      <c r="Z79" s="1091"/>
      <c r="AA79" s="1038"/>
      <c r="AB79" s="1038"/>
      <c r="AC79" s="1038"/>
      <c r="AD79" s="1039"/>
      <c r="AE79" s="1031" t="s">
        <v>76</v>
      </c>
      <c r="AF79" s="1032"/>
      <c r="AG79" s="1088"/>
      <c r="AH79" s="1089"/>
      <c r="AI79" s="1089"/>
      <c r="AJ79" s="1089"/>
      <c r="AK79" s="1089"/>
      <c r="AL79" s="1089"/>
      <c r="AM79" s="1090"/>
      <c r="AN79" s="294"/>
      <c r="AO79" s="295"/>
      <c r="AP79" s="294"/>
      <c r="AQ79" s="294"/>
      <c r="AR79" s="294"/>
      <c r="AS79" s="294"/>
      <c r="AT79" s="294"/>
      <c r="AU79" s="294"/>
      <c r="AV79" s="294"/>
      <c r="AW79" s="296"/>
      <c r="BN79" s="76"/>
    </row>
    <row r="80" spans="1:66" s="77" customFormat="1" ht="6" customHeight="1" thickBot="1">
      <c r="A80" s="298"/>
      <c r="B80" s="298"/>
      <c r="C80" s="298"/>
      <c r="D80" s="298"/>
      <c r="E80" s="298"/>
      <c r="F80" s="298"/>
      <c r="G80" s="298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300"/>
      <c r="U80" s="300"/>
      <c r="V80" s="300"/>
      <c r="W80" s="301"/>
      <c r="X80" s="301"/>
      <c r="Y80" s="301"/>
      <c r="Z80" s="301"/>
      <c r="AA80" s="301"/>
      <c r="AB80" s="300"/>
      <c r="AC80" s="300"/>
      <c r="AD80" s="300"/>
      <c r="AE80" s="300"/>
      <c r="AF80" s="300"/>
      <c r="AG80" s="300"/>
      <c r="AH80" s="302"/>
      <c r="AI80" s="302"/>
      <c r="AJ80" s="300"/>
      <c r="AK80" s="300"/>
      <c r="AL80" s="300"/>
      <c r="AM80" s="300"/>
      <c r="AN80" s="294"/>
      <c r="AO80" s="295"/>
      <c r="AP80" s="294"/>
      <c r="AQ80" s="294"/>
      <c r="AR80" s="294"/>
      <c r="AS80" s="294"/>
      <c r="AT80" s="294"/>
      <c r="AU80" s="294"/>
      <c r="AV80" s="294"/>
      <c r="AW80" s="296"/>
      <c r="BN80" s="76"/>
    </row>
    <row r="81" spans="1:66" s="77" customFormat="1" ht="30" customHeight="1">
      <c r="A81" s="998" t="s">
        <v>574</v>
      </c>
      <c r="B81" s="999"/>
      <c r="C81" s="999"/>
      <c r="D81" s="999"/>
      <c r="E81" s="999"/>
      <c r="F81" s="999"/>
      <c r="G81" s="999"/>
      <c r="H81" s="999"/>
      <c r="I81" s="999"/>
      <c r="J81" s="999"/>
      <c r="K81" s="999"/>
      <c r="L81" s="999"/>
      <c r="M81" s="999"/>
      <c r="N81" s="999"/>
      <c r="O81" s="999"/>
      <c r="P81" s="999"/>
      <c r="Q81" s="999"/>
      <c r="R81" s="999"/>
      <c r="S81" s="999"/>
      <c r="T81" s="999"/>
      <c r="U81" s="1074"/>
      <c r="V81" s="1075"/>
      <c r="W81" s="1075"/>
      <c r="X81" s="1075"/>
      <c r="Y81" s="1075"/>
      <c r="Z81" s="1075"/>
      <c r="AA81" s="1075"/>
      <c r="AB81" s="1075"/>
      <c r="AC81" s="1075"/>
      <c r="AD81" s="1075"/>
      <c r="AE81" s="1075"/>
      <c r="AF81" s="1075"/>
      <c r="AG81" s="1075"/>
      <c r="AH81" s="1075"/>
      <c r="AI81" s="1075"/>
      <c r="AJ81" s="1075"/>
      <c r="AK81" s="1075"/>
      <c r="AL81" s="1075"/>
      <c r="AM81" s="1075"/>
      <c r="AN81" s="294"/>
      <c r="AO81" s="295"/>
      <c r="AP81" s="294"/>
      <c r="AQ81" s="294"/>
      <c r="AR81" s="294"/>
      <c r="AS81" s="294"/>
      <c r="AT81" s="294"/>
      <c r="AU81" s="294"/>
      <c r="AV81" s="294"/>
      <c r="AW81" s="296"/>
      <c r="BN81" s="76"/>
    </row>
    <row r="82" spans="1:66" s="77" customFormat="1" ht="27" customHeight="1">
      <c r="A82" s="1015" t="s">
        <v>57</v>
      </c>
      <c r="B82" s="1016"/>
      <c r="C82" s="1016"/>
      <c r="D82" s="1016"/>
      <c r="E82" s="1016"/>
      <c r="F82" s="1016"/>
      <c r="G82" s="1017"/>
      <c r="H82" s="1040"/>
      <c r="I82" s="1040"/>
      <c r="J82" s="1040"/>
      <c r="K82" s="1040"/>
      <c r="L82" s="1040"/>
      <c r="M82" s="1040"/>
      <c r="N82" s="1040"/>
      <c r="O82" s="1040"/>
      <c r="P82" s="1040"/>
      <c r="Q82" s="1033" t="s">
        <v>55</v>
      </c>
      <c r="R82" s="1033"/>
      <c r="S82" s="1033"/>
      <c r="T82" s="1033"/>
      <c r="U82" s="1033"/>
      <c r="V82" s="1040"/>
      <c r="W82" s="1040"/>
      <c r="X82" s="1040"/>
      <c r="Y82" s="1040"/>
      <c r="Z82" s="1040"/>
      <c r="AA82" s="1033" t="s">
        <v>56</v>
      </c>
      <c r="AB82" s="1033"/>
      <c r="AC82" s="1033"/>
      <c r="AD82" s="1033"/>
      <c r="AE82" s="1040"/>
      <c r="AF82" s="1040"/>
      <c r="AG82" s="1040"/>
      <c r="AH82" s="1040"/>
      <c r="AI82" s="1040"/>
      <c r="AJ82" s="1040"/>
      <c r="AK82" s="1040"/>
      <c r="AL82" s="1040"/>
      <c r="AM82" s="1040"/>
      <c r="AN82" s="294"/>
      <c r="AO82" s="295"/>
      <c r="AP82" s="294"/>
      <c r="AQ82" s="294"/>
      <c r="AR82" s="294"/>
      <c r="AS82" s="294"/>
      <c r="AT82" s="294"/>
      <c r="AU82" s="294"/>
      <c r="AV82" s="294"/>
      <c r="AW82" s="296"/>
      <c r="BN82" s="76"/>
    </row>
    <row r="83" spans="1:66" s="77" customFormat="1" ht="34.5" customHeight="1">
      <c r="A83" s="1004" t="s">
        <v>174</v>
      </c>
      <c r="B83" s="1005"/>
      <c r="C83" s="1005"/>
      <c r="D83" s="1005"/>
      <c r="E83" s="1005"/>
      <c r="F83" s="1005"/>
      <c r="G83" s="1005"/>
      <c r="H83" s="1156"/>
      <c r="I83" s="1106"/>
      <c r="J83" s="1106"/>
      <c r="K83" s="1106"/>
      <c r="L83" s="1106"/>
      <c r="M83" s="1106"/>
      <c r="N83" s="1106"/>
      <c r="O83" s="1106"/>
      <c r="P83" s="1106"/>
      <c r="Q83" s="1106"/>
      <c r="R83" s="1106"/>
      <c r="S83" s="1106"/>
      <c r="T83" s="1106"/>
      <c r="U83" s="1106"/>
      <c r="V83" s="1106"/>
      <c r="W83" s="1106"/>
      <c r="X83" s="1106"/>
      <c r="Y83" s="1106"/>
      <c r="Z83" s="1106"/>
      <c r="AA83" s="1107"/>
      <c r="AB83" s="611" t="s">
        <v>337</v>
      </c>
      <c r="AC83" s="612"/>
      <c r="AD83" s="612"/>
      <c r="AE83" s="1028"/>
      <c r="AF83" s="1029"/>
      <c r="AG83" s="1029"/>
      <c r="AH83" s="1029"/>
      <c r="AI83" s="1029"/>
      <c r="AJ83" s="1029"/>
      <c r="AK83" s="1029"/>
      <c r="AL83" s="1029"/>
      <c r="AM83" s="1030"/>
      <c r="AN83" s="294"/>
      <c r="AO83" s="295"/>
      <c r="AP83" s="294"/>
      <c r="AQ83" s="294"/>
      <c r="AR83" s="294"/>
      <c r="AS83" s="294"/>
      <c r="AT83" s="294"/>
      <c r="AU83" s="294"/>
      <c r="AV83" s="294"/>
      <c r="AW83" s="296"/>
      <c r="BN83" s="76"/>
    </row>
    <row r="84" spans="1:49" s="77" customFormat="1" ht="18" customHeight="1">
      <c r="A84" s="1019" t="s">
        <v>242</v>
      </c>
      <c r="B84" s="1020"/>
      <c r="C84" s="1020"/>
      <c r="D84" s="1020"/>
      <c r="E84" s="1020"/>
      <c r="F84" s="1020"/>
      <c r="G84" s="1021"/>
      <c r="H84" s="1041" t="s">
        <v>341</v>
      </c>
      <c r="I84" s="1041"/>
      <c r="J84" s="1076"/>
      <c r="K84" s="1077"/>
      <c r="L84" s="1077"/>
      <c r="M84" s="1077"/>
      <c r="N84" s="1077"/>
      <c r="O84" s="1078"/>
      <c r="P84" s="1041" t="s">
        <v>342</v>
      </c>
      <c r="Q84" s="1041"/>
      <c r="R84" s="1065"/>
      <c r="S84" s="1065"/>
      <c r="T84" s="1065"/>
      <c r="U84" s="1065"/>
      <c r="V84" s="1065"/>
      <c r="W84" s="1065"/>
      <c r="X84" s="1041" t="s">
        <v>343</v>
      </c>
      <c r="Y84" s="1041"/>
      <c r="Z84" s="1014"/>
      <c r="AA84" s="1014"/>
      <c r="AB84" s="1014"/>
      <c r="AC84" s="1014"/>
      <c r="AD84" s="1014"/>
      <c r="AE84" s="1014"/>
      <c r="AF84" s="1014"/>
      <c r="AG84" s="1014"/>
      <c r="AH84" s="1014"/>
      <c r="AI84" s="1014"/>
      <c r="AJ84" s="1014"/>
      <c r="AK84" s="1014"/>
      <c r="AL84" s="1014"/>
      <c r="AM84" s="1060"/>
      <c r="AN84" s="294"/>
      <c r="AO84" s="295" t="s">
        <v>163</v>
      </c>
      <c r="AP84" s="294"/>
      <c r="AQ84" s="294"/>
      <c r="AR84" s="294"/>
      <c r="AS84" s="294"/>
      <c r="AT84" s="294"/>
      <c r="AU84" s="294"/>
      <c r="AV84" s="294"/>
      <c r="AW84" s="296"/>
    </row>
    <row r="85" spans="1:49" s="77" customFormat="1" ht="18">
      <c r="A85" s="1007"/>
      <c r="B85" s="1008"/>
      <c r="C85" s="1008"/>
      <c r="D85" s="1008"/>
      <c r="E85" s="1008"/>
      <c r="F85" s="1008"/>
      <c r="G85" s="1022"/>
      <c r="H85" s="1054" t="s">
        <v>344</v>
      </c>
      <c r="I85" s="1054"/>
      <c r="J85" s="1055"/>
      <c r="K85" s="1055"/>
      <c r="L85" s="1055"/>
      <c r="M85" s="1055"/>
      <c r="N85" s="1055"/>
      <c r="O85" s="1055"/>
      <c r="P85" s="1055"/>
      <c r="Q85" s="1055"/>
      <c r="R85" s="1055"/>
      <c r="S85" s="1055"/>
      <c r="T85" s="1055"/>
      <c r="U85" s="1055"/>
      <c r="V85" s="1055"/>
      <c r="W85" s="1055"/>
      <c r="X85" s="1054" t="s">
        <v>345</v>
      </c>
      <c r="Y85" s="1054"/>
      <c r="Z85" s="1054"/>
      <c r="AA85" s="1054"/>
      <c r="AB85" s="1054"/>
      <c r="AC85" s="1055"/>
      <c r="AD85" s="1055"/>
      <c r="AE85" s="1055"/>
      <c r="AF85" s="1055"/>
      <c r="AG85" s="1054" t="s">
        <v>346</v>
      </c>
      <c r="AH85" s="1054"/>
      <c r="AI85" s="1054"/>
      <c r="AJ85" s="1055"/>
      <c r="AK85" s="1055"/>
      <c r="AL85" s="1055"/>
      <c r="AM85" s="1067"/>
      <c r="AN85" s="294"/>
      <c r="AO85" s="295" t="s">
        <v>165</v>
      </c>
      <c r="AP85" s="294"/>
      <c r="AQ85" s="294"/>
      <c r="AR85" s="294"/>
      <c r="AS85" s="294"/>
      <c r="AT85" s="294"/>
      <c r="AU85" s="294"/>
      <c r="AV85" s="294"/>
      <c r="AW85" s="296"/>
    </row>
    <row r="86" spans="1:49" s="77" customFormat="1" ht="9.75" customHeight="1">
      <c r="A86" s="307"/>
      <c r="B86" s="307"/>
      <c r="C86" s="307"/>
      <c r="D86" s="307"/>
      <c r="E86" s="307"/>
      <c r="F86" s="307"/>
      <c r="G86" s="307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3"/>
      <c r="AA86" s="313"/>
      <c r="AB86" s="313"/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  <c r="AN86" s="294"/>
      <c r="AO86" s="295" t="s">
        <v>347</v>
      </c>
      <c r="AP86" s="294"/>
      <c r="AQ86" s="294"/>
      <c r="AR86" s="294"/>
      <c r="AS86" s="294"/>
      <c r="AT86" s="294"/>
      <c r="AU86" s="294"/>
      <c r="AV86" s="294"/>
      <c r="AW86" s="296"/>
    </row>
    <row r="87" spans="1:49" s="77" customFormat="1" ht="18">
      <c r="A87" s="992" t="s">
        <v>340</v>
      </c>
      <c r="B87" s="993"/>
      <c r="C87" s="993"/>
      <c r="D87" s="993"/>
      <c r="E87" s="993"/>
      <c r="F87" s="993"/>
      <c r="G87" s="993"/>
      <c r="H87" s="1013" t="s">
        <v>341</v>
      </c>
      <c r="I87" s="1013"/>
      <c r="J87" s="1051"/>
      <c r="K87" s="1052"/>
      <c r="L87" s="1052"/>
      <c r="M87" s="1052"/>
      <c r="N87" s="1052"/>
      <c r="O87" s="1053"/>
      <c r="P87" s="1013" t="s">
        <v>342</v>
      </c>
      <c r="Q87" s="1013"/>
      <c r="R87" s="1048"/>
      <c r="S87" s="1048"/>
      <c r="T87" s="1048"/>
      <c r="U87" s="1048"/>
      <c r="V87" s="1048"/>
      <c r="W87" s="1048"/>
      <c r="X87" s="1013" t="s">
        <v>343</v>
      </c>
      <c r="Y87" s="1013"/>
      <c r="Z87" s="1049"/>
      <c r="AA87" s="1049"/>
      <c r="AB87" s="1049"/>
      <c r="AC87" s="1049"/>
      <c r="AD87" s="1049"/>
      <c r="AE87" s="1049"/>
      <c r="AF87" s="1049"/>
      <c r="AG87" s="1049"/>
      <c r="AH87" s="1049"/>
      <c r="AI87" s="1049"/>
      <c r="AJ87" s="1049"/>
      <c r="AK87" s="1049"/>
      <c r="AL87" s="1049"/>
      <c r="AM87" s="1050"/>
      <c r="AN87" s="294"/>
      <c r="AO87" s="295"/>
      <c r="AP87" s="294"/>
      <c r="AQ87" s="294"/>
      <c r="AR87" s="294"/>
      <c r="AS87" s="294"/>
      <c r="AT87" s="294"/>
      <c r="AU87" s="294"/>
      <c r="AV87" s="294"/>
      <c r="AW87" s="296"/>
    </row>
    <row r="88" spans="1:49" s="77" customFormat="1" ht="18">
      <c r="A88" s="994"/>
      <c r="B88" s="995"/>
      <c r="C88" s="995"/>
      <c r="D88" s="995"/>
      <c r="E88" s="995"/>
      <c r="F88" s="995"/>
      <c r="G88" s="995"/>
      <c r="H88" s="1041" t="s">
        <v>344</v>
      </c>
      <c r="I88" s="1041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  <c r="U88" s="1014"/>
      <c r="V88" s="1014"/>
      <c r="W88" s="1014"/>
      <c r="X88" s="1041" t="s">
        <v>345</v>
      </c>
      <c r="Y88" s="1041"/>
      <c r="Z88" s="1041"/>
      <c r="AA88" s="1041"/>
      <c r="AB88" s="1041"/>
      <c r="AC88" s="1014"/>
      <c r="AD88" s="1014"/>
      <c r="AE88" s="1014"/>
      <c r="AF88" s="1014"/>
      <c r="AG88" s="1041" t="s">
        <v>346</v>
      </c>
      <c r="AH88" s="1041"/>
      <c r="AI88" s="1041"/>
      <c r="AJ88" s="1014"/>
      <c r="AK88" s="1014"/>
      <c r="AL88" s="1014"/>
      <c r="AM88" s="1060"/>
      <c r="AN88" s="294"/>
      <c r="AO88" s="295"/>
      <c r="AP88" s="294"/>
      <c r="AQ88" s="294"/>
      <c r="AR88" s="294"/>
      <c r="AS88" s="294"/>
      <c r="AT88" s="294"/>
      <c r="AU88" s="294"/>
      <c r="AV88" s="294"/>
      <c r="AW88" s="296"/>
    </row>
    <row r="89" spans="1:49" s="77" customFormat="1" ht="18">
      <c r="A89" s="996"/>
      <c r="B89" s="997"/>
      <c r="C89" s="997"/>
      <c r="D89" s="997"/>
      <c r="E89" s="997"/>
      <c r="F89" s="997"/>
      <c r="G89" s="997"/>
      <c r="H89" s="1043"/>
      <c r="I89" s="1043"/>
      <c r="J89" s="1043"/>
      <c r="K89" s="1043"/>
      <c r="L89" s="1043"/>
      <c r="M89" s="1043"/>
      <c r="N89" s="1043"/>
      <c r="O89" s="1043"/>
      <c r="P89" s="1043"/>
      <c r="Q89" s="1043"/>
      <c r="R89" s="1043"/>
      <c r="S89" s="1043"/>
      <c r="T89" s="1043"/>
      <c r="U89" s="1043"/>
      <c r="V89" s="1043"/>
      <c r="W89" s="1043"/>
      <c r="X89" s="1043"/>
      <c r="Y89" s="1043"/>
      <c r="Z89" s="1046"/>
      <c r="AA89" s="1046"/>
      <c r="AB89" s="1046"/>
      <c r="AC89" s="1046"/>
      <c r="AD89" s="1046"/>
      <c r="AE89" s="1046"/>
      <c r="AF89" s="1046"/>
      <c r="AG89" s="1046"/>
      <c r="AH89" s="1046"/>
      <c r="AI89" s="1046"/>
      <c r="AJ89" s="1046"/>
      <c r="AK89" s="1046"/>
      <c r="AL89" s="1046"/>
      <c r="AM89" s="1047"/>
      <c r="AN89" s="294"/>
      <c r="AO89" s="295"/>
      <c r="AP89" s="294"/>
      <c r="AQ89" s="294"/>
      <c r="AR89" s="294"/>
      <c r="AS89" s="294"/>
      <c r="AT89" s="294"/>
      <c r="AU89" s="294"/>
      <c r="AV89" s="294"/>
      <c r="AW89" s="296"/>
    </row>
    <row r="90" spans="1:78" ht="33.75" customHeight="1">
      <c r="A90" s="1010" t="s">
        <v>51</v>
      </c>
      <c r="B90" s="1011"/>
      <c r="C90" s="1011"/>
      <c r="D90" s="1011"/>
      <c r="E90" s="1011"/>
      <c r="F90" s="1011"/>
      <c r="G90" s="1012"/>
      <c r="H90" s="648" t="s">
        <v>52</v>
      </c>
      <c r="I90" s="648"/>
      <c r="J90" s="648"/>
      <c r="K90" s="923"/>
      <c r="L90" s="924"/>
      <c r="M90" s="1027" t="s">
        <v>327</v>
      </c>
      <c r="N90" s="1044"/>
      <c r="O90" s="1044"/>
      <c r="P90" s="932"/>
      <c r="Q90" s="932"/>
      <c r="R90" s="932"/>
      <c r="S90" s="932"/>
      <c r="T90" s="976" t="s">
        <v>53</v>
      </c>
      <c r="U90" s="977"/>
      <c r="V90" s="977"/>
      <c r="W90" s="916"/>
      <c r="X90" s="917"/>
      <c r="Y90" s="917"/>
      <c r="Z90" s="917"/>
      <c r="AA90" s="918"/>
      <c r="AB90" s="1091" t="s">
        <v>386</v>
      </c>
      <c r="AC90" s="1091"/>
      <c r="AD90" s="1170"/>
      <c r="AE90" s="1171"/>
      <c r="AF90" s="1171"/>
      <c r="AG90" s="1172"/>
      <c r="AH90" s="1087" t="s">
        <v>54</v>
      </c>
      <c r="AI90" s="1087"/>
      <c r="AJ90" s="916"/>
      <c r="AK90" s="917"/>
      <c r="AL90" s="917"/>
      <c r="AM90" s="918"/>
      <c r="AN90" s="304"/>
      <c r="AO90" s="305"/>
      <c r="AP90" s="304"/>
      <c r="AQ90" s="304"/>
      <c r="AR90" s="304"/>
      <c r="AS90" s="304"/>
      <c r="AT90" s="304"/>
      <c r="AU90" s="304"/>
      <c r="AV90" s="304"/>
      <c r="AW90" s="304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8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</row>
    <row r="91" spans="1:66" s="77" customFormat="1" ht="39" customHeight="1" thickBot="1">
      <c r="A91" s="991" t="s">
        <v>203</v>
      </c>
      <c r="B91" s="907"/>
      <c r="C91" s="907"/>
      <c r="D91" s="907"/>
      <c r="E91" s="907"/>
      <c r="F91" s="907"/>
      <c r="G91" s="907"/>
      <c r="H91" s="1167"/>
      <c r="I91" s="1168"/>
      <c r="J91" s="1168"/>
      <c r="K91" s="1168"/>
      <c r="L91" s="1168"/>
      <c r="M91" s="1169"/>
      <c r="N91" s="1031" t="s">
        <v>201</v>
      </c>
      <c r="O91" s="1085"/>
      <c r="P91" s="1085"/>
      <c r="Q91" s="1032"/>
      <c r="R91" s="1167"/>
      <c r="S91" s="1168"/>
      <c r="T91" s="1168"/>
      <c r="U91" s="1168"/>
      <c r="V91" s="1168"/>
      <c r="W91" s="1169"/>
      <c r="X91" s="1091" t="s">
        <v>75</v>
      </c>
      <c r="Y91" s="1091"/>
      <c r="Z91" s="1091"/>
      <c r="AA91" s="1168"/>
      <c r="AB91" s="1168"/>
      <c r="AC91" s="1168"/>
      <c r="AD91" s="1169"/>
      <c r="AE91" s="1031" t="s">
        <v>76</v>
      </c>
      <c r="AF91" s="1032"/>
      <c r="AG91" s="1164"/>
      <c r="AH91" s="1165"/>
      <c r="AI91" s="1165"/>
      <c r="AJ91" s="1165"/>
      <c r="AK91" s="1165"/>
      <c r="AL91" s="1165"/>
      <c r="AM91" s="1166"/>
      <c r="AN91" s="294"/>
      <c r="AO91" s="295"/>
      <c r="AP91" s="294"/>
      <c r="AQ91" s="294"/>
      <c r="AR91" s="294"/>
      <c r="AS91" s="294"/>
      <c r="AT91" s="294"/>
      <c r="AU91" s="294"/>
      <c r="AV91" s="294"/>
      <c r="AW91" s="296"/>
      <c r="BN91" s="76"/>
    </row>
    <row r="92" spans="1:66" s="77" customFormat="1" ht="39" customHeight="1" thickBot="1">
      <c r="A92" s="1023" t="s">
        <v>615</v>
      </c>
      <c r="B92" s="1024"/>
      <c r="C92" s="1024"/>
      <c r="D92" s="1024"/>
      <c r="E92" s="1024"/>
      <c r="F92" s="1024"/>
      <c r="G92" s="1024"/>
      <c r="H92" s="1024"/>
      <c r="I92" s="1024"/>
      <c r="J92" s="1024"/>
      <c r="K92" s="1024"/>
      <c r="L92" s="1024"/>
      <c r="M92" s="1024"/>
      <c r="N92" s="1024"/>
      <c r="O92" s="1024"/>
      <c r="P92" s="1024"/>
      <c r="Q92" s="1025"/>
      <c r="R92" s="1231"/>
      <c r="S92" s="1232"/>
      <c r="T92" s="1232"/>
      <c r="U92" s="1232"/>
      <c r="V92" s="1232"/>
      <c r="W92" s="1232"/>
      <c r="X92" s="1232"/>
      <c r="Y92" s="1232"/>
      <c r="Z92" s="1227" t="s">
        <v>616</v>
      </c>
      <c r="AA92" s="1024"/>
      <c r="AB92" s="1024"/>
      <c r="AC92" s="1024"/>
      <c r="AD92" s="1024"/>
      <c r="AE92" s="1024"/>
      <c r="AF92" s="1024"/>
      <c r="AG92" s="1024"/>
      <c r="AH92" s="1025"/>
      <c r="AI92" s="1190"/>
      <c r="AJ92" s="1191"/>
      <c r="AK92" s="1191"/>
      <c r="AL92" s="1191"/>
      <c r="AM92" s="1191"/>
      <c r="AN92" s="294"/>
      <c r="AO92" s="295"/>
      <c r="AP92" s="294"/>
      <c r="AQ92" s="294"/>
      <c r="AR92" s="294"/>
      <c r="AS92" s="294"/>
      <c r="AT92" s="294"/>
      <c r="AU92" s="294"/>
      <c r="AV92" s="294"/>
      <c r="AW92" s="294"/>
      <c r="BN92" s="76"/>
    </row>
    <row r="93" spans="1:78" ht="15">
      <c r="A93" s="309"/>
      <c r="B93" s="309"/>
      <c r="C93" s="309"/>
      <c r="D93" s="309"/>
      <c r="E93" s="309"/>
      <c r="F93" s="309"/>
      <c r="G93" s="309"/>
      <c r="H93" s="1159"/>
      <c r="I93" s="1159"/>
      <c r="J93" s="1159"/>
      <c r="K93" s="1159"/>
      <c r="L93" s="1159"/>
      <c r="M93" s="1159"/>
      <c r="N93" s="1159"/>
      <c r="O93" s="1159"/>
      <c r="P93" s="1159"/>
      <c r="Q93" s="1159"/>
      <c r="R93" s="1159"/>
      <c r="S93" s="1159"/>
      <c r="T93" s="1159"/>
      <c r="U93" s="1159"/>
      <c r="V93" s="1159"/>
      <c r="W93" s="1159"/>
      <c r="X93" s="1159"/>
      <c r="Y93" s="1159"/>
      <c r="Z93" s="1159"/>
      <c r="AA93" s="1159"/>
      <c r="AB93" s="1159"/>
      <c r="AC93" s="1159"/>
      <c r="AD93" s="1159"/>
      <c r="AE93" s="1159"/>
      <c r="AF93" s="1159"/>
      <c r="AG93" s="1159"/>
      <c r="AH93" s="1159"/>
      <c r="AI93" s="1159"/>
      <c r="AJ93" s="1159"/>
      <c r="AK93" s="1159"/>
      <c r="AL93" s="1159"/>
      <c r="AM93" s="1159"/>
      <c r="AN93" s="117"/>
      <c r="AO93" s="118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</row>
    <row r="94" spans="1:54" s="12" customFormat="1" ht="153.75" customHeight="1">
      <c r="A94" s="1228" t="s">
        <v>584</v>
      </c>
      <c r="B94" s="1229"/>
      <c r="C94" s="1229"/>
      <c r="D94" s="1229"/>
      <c r="E94" s="1229"/>
      <c r="F94" s="1229"/>
      <c r="G94" s="1229"/>
      <c r="H94" s="1229"/>
      <c r="I94" s="1229"/>
      <c r="J94" s="1229"/>
      <c r="K94" s="1229"/>
      <c r="L94" s="1229"/>
      <c r="M94" s="1229"/>
      <c r="N94" s="1229"/>
      <c r="O94" s="1229"/>
      <c r="P94" s="1229"/>
      <c r="Q94" s="1229"/>
      <c r="R94" s="1229"/>
      <c r="S94" s="1229"/>
      <c r="T94" s="1229"/>
      <c r="U94" s="1229"/>
      <c r="V94" s="1229"/>
      <c r="W94" s="1229"/>
      <c r="X94" s="1229"/>
      <c r="Y94" s="1229"/>
      <c r="Z94" s="1229"/>
      <c r="AA94" s="1229"/>
      <c r="AB94" s="1229"/>
      <c r="AC94" s="1229"/>
      <c r="AD94" s="1229"/>
      <c r="AE94" s="1229"/>
      <c r="AF94" s="1229"/>
      <c r="AG94" s="1229"/>
      <c r="AH94" s="1229"/>
      <c r="AI94" s="1229"/>
      <c r="AJ94" s="1229"/>
      <c r="AK94" s="1229"/>
      <c r="AL94" s="1229"/>
      <c r="AM94" s="1230"/>
      <c r="AO94" s="12" t="s">
        <v>182</v>
      </c>
      <c r="BB94" s="12" t="s">
        <v>183</v>
      </c>
    </row>
    <row r="95" spans="1:41" s="12" customFormat="1" ht="24.75" customHeight="1" hidden="1">
      <c r="A95" s="1236"/>
      <c r="B95" s="1237"/>
      <c r="C95" s="1237"/>
      <c r="D95" s="1237"/>
      <c r="E95" s="1237"/>
      <c r="F95" s="1237"/>
      <c r="G95" s="1237"/>
      <c r="H95" s="1237"/>
      <c r="I95" s="1237"/>
      <c r="J95" s="1237"/>
      <c r="K95" s="1237"/>
      <c r="L95" s="1237"/>
      <c r="M95" s="1237"/>
      <c r="N95" s="1237"/>
      <c r="O95" s="1237"/>
      <c r="P95" s="1237"/>
      <c r="Q95" s="1237"/>
      <c r="R95" s="1237"/>
      <c r="S95" s="1237"/>
      <c r="T95" s="1237"/>
      <c r="U95" s="1237"/>
      <c r="V95" s="1237"/>
      <c r="W95" s="1237"/>
      <c r="X95" s="1237"/>
      <c r="Y95" s="1237"/>
      <c r="Z95" s="1237"/>
      <c r="AA95" s="1237"/>
      <c r="AB95" s="1237"/>
      <c r="AC95" s="1237"/>
      <c r="AD95" s="1237"/>
      <c r="AE95" s="1237"/>
      <c r="AF95" s="1237"/>
      <c r="AG95" s="1237"/>
      <c r="AH95" s="1237"/>
      <c r="AI95" s="1237"/>
      <c r="AJ95" s="1237"/>
      <c r="AK95" s="1237"/>
      <c r="AL95" s="1237"/>
      <c r="AM95" s="1238"/>
      <c r="AO95" s="12" t="s">
        <v>184</v>
      </c>
    </row>
    <row r="96" spans="1:85" s="12" customFormat="1" ht="142.5" customHeight="1">
      <c r="A96" s="1236" t="s">
        <v>585</v>
      </c>
      <c r="B96" s="1237"/>
      <c r="C96" s="1237"/>
      <c r="D96" s="1237"/>
      <c r="E96" s="1237"/>
      <c r="F96" s="1237"/>
      <c r="G96" s="1237"/>
      <c r="H96" s="1237"/>
      <c r="I96" s="1237"/>
      <c r="J96" s="1237"/>
      <c r="K96" s="1237"/>
      <c r="L96" s="1237"/>
      <c r="M96" s="1237"/>
      <c r="N96" s="1237"/>
      <c r="O96" s="1237"/>
      <c r="P96" s="1237"/>
      <c r="Q96" s="1237"/>
      <c r="R96" s="1237"/>
      <c r="S96" s="1237"/>
      <c r="T96" s="1237"/>
      <c r="U96" s="1237"/>
      <c r="V96" s="1237"/>
      <c r="W96" s="1237"/>
      <c r="X96" s="1237"/>
      <c r="Y96" s="1237"/>
      <c r="Z96" s="1237"/>
      <c r="AA96" s="1237"/>
      <c r="AB96" s="1237"/>
      <c r="AC96" s="1237"/>
      <c r="AD96" s="1237"/>
      <c r="AE96" s="1237"/>
      <c r="AF96" s="1237"/>
      <c r="AG96" s="1237"/>
      <c r="AH96" s="1237"/>
      <c r="AI96" s="1237"/>
      <c r="AJ96" s="1237"/>
      <c r="AK96" s="1237"/>
      <c r="AL96" s="1237"/>
      <c r="AM96" s="1238"/>
      <c r="AO96" s="12" t="s">
        <v>137</v>
      </c>
      <c r="CG96" s="105" t="e">
        <f ca="1">IF(фио6="","",IF(-'Анкета ИП или ООО '!#REF!+TODAY()&lt;=(365.25*65-(#REF!/12*365.25)),"","Внимание! Необходимо предоставить еще одного поручителя!"))</f>
        <v>#REF!</v>
      </c>
    </row>
    <row r="97" s="12" customFormat="1" ht="230.25" customHeight="1" hidden="1">
      <c r="AO97" s="13" t="s">
        <v>185</v>
      </c>
    </row>
    <row r="98" spans="1:78" ht="53.25" customHeight="1">
      <c r="A98" s="688" t="s">
        <v>621</v>
      </c>
      <c r="B98" s="688"/>
      <c r="C98" s="688"/>
      <c r="D98" s="688"/>
      <c r="E98" s="688"/>
      <c r="F98" s="688"/>
      <c r="G98" s="688"/>
      <c r="H98" s="1233"/>
      <c r="I98" s="1234"/>
      <c r="J98" s="1234"/>
      <c r="K98" s="1234"/>
      <c r="L98" s="1234"/>
      <c r="M98" s="1234"/>
      <c r="N98" s="1234"/>
      <c r="O98" s="1234"/>
      <c r="P98" s="1234"/>
      <c r="Q98" s="1234"/>
      <c r="R98" s="1234"/>
      <c r="S98" s="1234"/>
      <c r="T98" s="1234"/>
      <c r="U98" s="1234"/>
      <c r="V98" s="1234"/>
      <c r="W98" s="1235"/>
      <c r="X98" s="688" t="s">
        <v>208</v>
      </c>
      <c r="Y98" s="688"/>
      <c r="Z98" s="688"/>
      <c r="AA98" s="688"/>
      <c r="AB98" s="1155"/>
      <c r="AC98" s="1155"/>
      <c r="AD98" s="1155"/>
      <c r="AE98" s="1155"/>
      <c r="AF98" s="1155"/>
      <c r="AG98" s="688" t="s">
        <v>243</v>
      </c>
      <c r="AH98" s="688"/>
      <c r="AI98" s="688"/>
      <c r="AJ98" s="1155"/>
      <c r="AK98" s="1155"/>
      <c r="AL98" s="1155"/>
      <c r="AM98" s="1155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</row>
    <row r="99" spans="1:78" ht="43.5" customHeight="1">
      <c r="A99" s="875" t="s">
        <v>223</v>
      </c>
      <c r="B99" s="688"/>
      <c r="C99" s="688"/>
      <c r="D99" s="688"/>
      <c r="E99" s="688"/>
      <c r="F99" s="688"/>
      <c r="G99" s="688"/>
      <c r="H99" s="1162"/>
      <c r="I99" s="1162"/>
      <c r="J99" s="1162"/>
      <c r="K99" s="1162"/>
      <c r="L99" s="1162"/>
      <c r="M99" s="1162"/>
      <c r="N99" s="1162"/>
      <c r="O99" s="1162"/>
      <c r="P99" s="1162"/>
      <c r="Q99" s="1162"/>
      <c r="R99" s="1162"/>
      <c r="S99" s="1162"/>
      <c r="T99" s="1162"/>
      <c r="U99" s="1162"/>
      <c r="V99" s="1162"/>
      <c r="W99" s="1162"/>
      <c r="X99" s="1162"/>
      <c r="Y99" s="1162"/>
      <c r="Z99" s="1162"/>
      <c r="AA99" s="1162"/>
      <c r="AB99" s="1162"/>
      <c r="AC99" s="1162"/>
      <c r="AD99" s="1162"/>
      <c r="AE99" s="1162"/>
      <c r="AF99" s="1162"/>
      <c r="AG99" s="1162"/>
      <c r="AH99" s="1162"/>
      <c r="AI99" s="1162"/>
      <c r="AJ99" s="1162"/>
      <c r="AK99" s="1162"/>
      <c r="AL99" s="1162"/>
      <c r="AM99" s="1163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</row>
    <row r="100" spans="1:78" ht="43.5" customHeight="1" thickBot="1">
      <c r="A100" s="1157" t="s">
        <v>224</v>
      </c>
      <c r="B100" s="1158"/>
      <c r="C100" s="1158"/>
      <c r="D100" s="1158"/>
      <c r="E100" s="1158"/>
      <c r="F100" s="1158"/>
      <c r="G100" s="1158"/>
      <c r="H100" s="1160"/>
      <c r="I100" s="1160"/>
      <c r="J100" s="1160"/>
      <c r="K100" s="1160"/>
      <c r="L100" s="1160"/>
      <c r="M100" s="1160"/>
      <c r="N100" s="1160"/>
      <c r="O100" s="1160"/>
      <c r="P100" s="1160"/>
      <c r="Q100" s="1160"/>
      <c r="R100" s="1160"/>
      <c r="S100" s="1160"/>
      <c r="T100" s="1160"/>
      <c r="U100" s="1160"/>
      <c r="V100" s="1160"/>
      <c r="W100" s="1160"/>
      <c r="X100" s="1160"/>
      <c r="Y100" s="1160"/>
      <c r="Z100" s="1160"/>
      <c r="AA100" s="1160"/>
      <c r="AB100" s="1160"/>
      <c r="AC100" s="1160"/>
      <c r="AD100" s="1160"/>
      <c r="AE100" s="1160"/>
      <c r="AF100" s="1160"/>
      <c r="AG100" s="1160"/>
      <c r="AH100" s="1160"/>
      <c r="AI100" s="1160"/>
      <c r="AJ100" s="1160"/>
      <c r="AK100" s="1160"/>
      <c r="AL100" s="1160"/>
      <c r="AM100" s="1161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</row>
    <row r="101" spans="1:78" ht="13.5" thickTop="1">
      <c r="A101" s="1145"/>
      <c r="B101" s="1145"/>
      <c r="C101" s="1145"/>
      <c r="D101" s="1145"/>
      <c r="E101" s="1145"/>
      <c r="F101" s="1145"/>
      <c r="G101" s="1145"/>
      <c r="H101" s="1145"/>
      <c r="I101" s="1145"/>
      <c r="J101" s="1145"/>
      <c r="K101" s="1145"/>
      <c r="L101" s="1145"/>
      <c r="M101" s="1145"/>
      <c r="N101" s="1145"/>
      <c r="O101" s="1145"/>
      <c r="P101" s="1145"/>
      <c r="Q101" s="1145"/>
      <c r="R101" s="1145"/>
      <c r="S101" s="1145"/>
      <c r="T101" s="1145"/>
      <c r="U101" s="1145"/>
      <c r="V101" s="1145"/>
      <c r="W101" s="1145"/>
      <c r="X101" s="1145"/>
      <c r="Y101" s="1145"/>
      <c r="Z101" s="1145"/>
      <c r="AA101" s="1145"/>
      <c r="AB101" s="1145"/>
      <c r="AC101" s="1145"/>
      <c r="AD101" s="1145"/>
      <c r="AE101" s="1145"/>
      <c r="AF101" s="1145"/>
      <c r="AG101" s="1145"/>
      <c r="AH101" s="1145"/>
      <c r="AI101" s="1145"/>
      <c r="AJ101" s="1145"/>
      <c r="AK101" s="1145"/>
      <c r="AL101" s="1145"/>
      <c r="AM101" s="1145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</row>
    <row r="102" spans="1:78" ht="15">
      <c r="A102" s="1142"/>
      <c r="B102" s="1142"/>
      <c r="C102" s="1142"/>
      <c r="D102" s="1142"/>
      <c r="E102" s="1142"/>
      <c r="F102" s="1142"/>
      <c r="G102" s="1142"/>
      <c r="H102" s="1148"/>
      <c r="I102" s="1148"/>
      <c r="J102" s="1148"/>
      <c r="K102" s="1148"/>
      <c r="L102" s="1148"/>
      <c r="M102" s="1148"/>
      <c r="N102" s="1148"/>
      <c r="O102" s="1148"/>
      <c r="P102" s="1148"/>
      <c r="Q102" s="1148"/>
      <c r="R102" s="1148"/>
      <c r="S102" s="1148"/>
      <c r="T102" s="1148"/>
      <c r="U102" s="1148"/>
      <c r="V102" s="1148"/>
      <c r="W102" s="1148"/>
      <c r="X102" s="1148"/>
      <c r="Y102" s="1148"/>
      <c r="Z102" s="1148"/>
      <c r="AA102" s="1148"/>
      <c r="AB102" s="1148"/>
      <c r="AC102" s="1148"/>
      <c r="AD102" s="1148"/>
      <c r="AE102" s="1148"/>
      <c r="AF102" s="1148"/>
      <c r="AG102" s="1148"/>
      <c r="AH102" s="1148"/>
      <c r="AI102" s="1148"/>
      <c r="AJ102" s="1148"/>
      <c r="AK102" s="1148"/>
      <c r="AL102" s="1148"/>
      <c r="AM102" s="1148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</row>
    <row r="103" spans="1:78" ht="15">
      <c r="A103" s="1142"/>
      <c r="B103" s="1142"/>
      <c r="C103" s="1142"/>
      <c r="D103" s="1142"/>
      <c r="E103" s="1142"/>
      <c r="F103" s="1142"/>
      <c r="G103" s="1142"/>
      <c r="H103" s="1146"/>
      <c r="I103" s="1146"/>
      <c r="J103" s="1146"/>
      <c r="K103" s="1146"/>
      <c r="L103" s="1146"/>
      <c r="M103" s="1146"/>
      <c r="N103" s="1146"/>
      <c r="O103" s="1146"/>
      <c r="P103" s="1146"/>
      <c r="Q103" s="1146"/>
      <c r="R103" s="1146"/>
      <c r="S103" s="1146"/>
      <c r="T103" s="1146"/>
      <c r="U103" s="1146"/>
      <c r="V103" s="1146"/>
      <c r="W103" s="1146"/>
      <c r="X103" s="1146"/>
      <c r="Y103" s="1146"/>
      <c r="Z103" s="1146"/>
      <c r="AA103" s="1146"/>
      <c r="AB103" s="1146"/>
      <c r="AC103" s="1146"/>
      <c r="AD103" s="1146"/>
      <c r="AE103" s="1146"/>
      <c r="AF103" s="1146"/>
      <c r="AG103" s="1146"/>
      <c r="AH103" s="1146"/>
      <c r="AI103" s="1146"/>
      <c r="AJ103" s="1146"/>
      <c r="AK103" s="1146"/>
      <c r="AL103" s="1146"/>
      <c r="AM103" s="1146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</row>
    <row r="104" spans="1:78" ht="12.75">
      <c r="A104" s="1151"/>
      <c r="B104" s="1151"/>
      <c r="C104" s="1151"/>
      <c r="D104" s="1151"/>
      <c r="E104" s="1151"/>
      <c r="F104" s="1151"/>
      <c r="G104" s="1151"/>
      <c r="H104" s="1151"/>
      <c r="I104" s="1151"/>
      <c r="J104" s="1151"/>
      <c r="K104" s="1151"/>
      <c r="L104" s="1151"/>
      <c r="M104" s="1151"/>
      <c r="N104" s="1151"/>
      <c r="O104" s="1151"/>
      <c r="P104" s="1151"/>
      <c r="Q104" s="1151"/>
      <c r="R104" s="1151"/>
      <c r="S104" s="1151"/>
      <c r="T104" s="1151"/>
      <c r="U104" s="1151"/>
      <c r="V104" s="1151"/>
      <c r="W104" s="1151"/>
      <c r="X104" s="1151"/>
      <c r="Y104" s="1151"/>
      <c r="Z104" s="1151"/>
      <c r="AA104" s="1151"/>
      <c r="AB104" s="1151"/>
      <c r="AC104" s="1151"/>
      <c r="AD104" s="1151"/>
      <c r="AE104" s="1151"/>
      <c r="AF104" s="1151"/>
      <c r="AG104" s="1151"/>
      <c r="AH104" s="1151"/>
      <c r="AI104" s="1151"/>
      <c r="AJ104" s="1151"/>
      <c r="AK104" s="1151"/>
      <c r="AL104" s="1151"/>
      <c r="AM104" s="1151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</row>
    <row r="105" spans="1:78" ht="15">
      <c r="A105" s="1145"/>
      <c r="B105" s="1145"/>
      <c r="C105" s="1145"/>
      <c r="D105" s="1145"/>
      <c r="E105" s="1145"/>
      <c r="F105" s="1145"/>
      <c r="G105" s="1145"/>
      <c r="H105" s="1150"/>
      <c r="I105" s="1150"/>
      <c r="J105" s="1150"/>
      <c r="K105" s="1150"/>
      <c r="L105" s="1150"/>
      <c r="M105" s="1150"/>
      <c r="N105" s="1150"/>
      <c r="O105" s="1150"/>
      <c r="P105" s="1150"/>
      <c r="Q105" s="1150"/>
      <c r="R105" s="1150"/>
      <c r="S105" s="1150"/>
      <c r="T105" s="1150"/>
      <c r="U105" s="1150"/>
      <c r="V105" s="1150"/>
      <c r="W105" s="1150"/>
      <c r="X105" s="1150"/>
      <c r="Y105" s="1150"/>
      <c r="Z105" s="1150"/>
      <c r="AA105" s="1150"/>
      <c r="AB105" s="1150"/>
      <c r="AC105" s="1150"/>
      <c r="AD105" s="1150"/>
      <c r="AE105" s="1150"/>
      <c r="AF105" s="1150"/>
      <c r="AG105" s="1150"/>
      <c r="AH105" s="1150"/>
      <c r="AI105" s="1150"/>
      <c r="AJ105" s="1150"/>
      <c r="AK105" s="1150"/>
      <c r="AL105" s="1150"/>
      <c r="AM105" s="1150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</row>
    <row r="106" spans="1:78" ht="15">
      <c r="A106" s="1147"/>
      <c r="B106" s="1147"/>
      <c r="C106" s="1147"/>
      <c r="D106" s="1147"/>
      <c r="E106" s="1147"/>
      <c r="F106" s="1147"/>
      <c r="G106" s="1147"/>
      <c r="H106" s="1149"/>
      <c r="I106" s="1149"/>
      <c r="J106" s="1149"/>
      <c r="K106" s="1149"/>
      <c r="L106" s="1149"/>
      <c r="M106" s="1149"/>
      <c r="N106" s="1149"/>
      <c r="O106" s="1149"/>
      <c r="P106" s="1149"/>
      <c r="Q106" s="1149"/>
      <c r="R106" s="1149"/>
      <c r="S106" s="1149"/>
      <c r="T106" s="1149"/>
      <c r="U106" s="1149"/>
      <c r="V106" s="1149"/>
      <c r="W106" s="1149"/>
      <c r="X106" s="1149"/>
      <c r="Y106" s="1149"/>
      <c r="Z106" s="1149"/>
      <c r="AA106" s="1149"/>
      <c r="AB106" s="1149"/>
      <c r="AC106" s="1149"/>
      <c r="AD106" s="1149"/>
      <c r="AE106" s="1149"/>
      <c r="AF106" s="1149"/>
      <c r="AG106" s="1149"/>
      <c r="AH106" s="1149"/>
      <c r="AI106" s="1149"/>
      <c r="AJ106" s="1149"/>
      <c r="AK106" s="1149"/>
      <c r="AL106" s="1149"/>
      <c r="AM106" s="1149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</row>
    <row r="107" spans="1:78" ht="15">
      <c r="A107" s="1145"/>
      <c r="B107" s="1145"/>
      <c r="C107" s="1145"/>
      <c r="D107" s="1145"/>
      <c r="E107" s="1145"/>
      <c r="F107" s="1145"/>
      <c r="G107" s="1145"/>
      <c r="H107" s="1150"/>
      <c r="I107" s="1150"/>
      <c r="J107" s="1150"/>
      <c r="K107" s="1150"/>
      <c r="L107" s="1150"/>
      <c r="M107" s="1150"/>
      <c r="N107" s="1150"/>
      <c r="O107" s="1150"/>
      <c r="P107" s="1150"/>
      <c r="Q107" s="1150"/>
      <c r="R107" s="1150"/>
      <c r="S107" s="1150"/>
      <c r="T107" s="1150"/>
      <c r="U107" s="1150"/>
      <c r="V107" s="1150"/>
      <c r="W107" s="1150"/>
      <c r="X107" s="1150"/>
      <c r="Y107" s="1150"/>
      <c r="Z107" s="1150"/>
      <c r="AA107" s="1150"/>
      <c r="AB107" s="1150"/>
      <c r="AC107" s="1150"/>
      <c r="AD107" s="1150"/>
      <c r="AE107" s="1150"/>
      <c r="AF107" s="1150"/>
      <c r="AG107" s="1150"/>
      <c r="AH107" s="1150"/>
      <c r="AI107" s="1150"/>
      <c r="AJ107" s="1150"/>
      <c r="AK107" s="1150"/>
      <c r="AL107" s="1150"/>
      <c r="AM107" s="1150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</row>
    <row r="108" spans="1:78" ht="15">
      <c r="A108" s="1147"/>
      <c r="B108" s="1147"/>
      <c r="C108" s="1147"/>
      <c r="D108" s="1147"/>
      <c r="E108" s="1147"/>
      <c r="F108" s="1147"/>
      <c r="G108" s="1147"/>
      <c r="H108" s="1149"/>
      <c r="I108" s="1149"/>
      <c r="J108" s="1149"/>
      <c r="K108" s="1149"/>
      <c r="L108" s="1149"/>
      <c r="M108" s="1149"/>
      <c r="N108" s="1149"/>
      <c r="O108" s="1149"/>
      <c r="P108" s="1149"/>
      <c r="Q108" s="1149"/>
      <c r="R108" s="1149"/>
      <c r="S108" s="1149"/>
      <c r="T108" s="1149"/>
      <c r="U108" s="1149"/>
      <c r="V108" s="1149"/>
      <c r="W108" s="1149"/>
      <c r="X108" s="1149"/>
      <c r="Y108" s="1149"/>
      <c r="Z108" s="1149"/>
      <c r="AA108" s="1149"/>
      <c r="AB108" s="1149"/>
      <c r="AC108" s="1149"/>
      <c r="AD108" s="1149"/>
      <c r="AE108" s="1149"/>
      <c r="AF108" s="1149"/>
      <c r="AG108" s="1149"/>
      <c r="AH108" s="1149"/>
      <c r="AI108" s="1149"/>
      <c r="AJ108" s="1149"/>
      <c r="AK108" s="1149"/>
      <c r="AL108" s="1149"/>
      <c r="AM108" s="1149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</row>
    <row r="109" spans="1:78" ht="12.75">
      <c r="A109" s="1145"/>
      <c r="B109" s="1145"/>
      <c r="C109" s="1145"/>
      <c r="D109" s="1145"/>
      <c r="E109" s="1145"/>
      <c r="F109" s="1145"/>
      <c r="G109" s="1145"/>
      <c r="H109" s="1145"/>
      <c r="I109" s="1145"/>
      <c r="J109" s="1145"/>
      <c r="K109" s="1145"/>
      <c r="L109" s="1145"/>
      <c r="M109" s="1145"/>
      <c r="N109" s="1145"/>
      <c r="O109" s="1145"/>
      <c r="P109" s="1145"/>
      <c r="Q109" s="1145"/>
      <c r="R109" s="1145"/>
      <c r="S109" s="1145"/>
      <c r="T109" s="1145"/>
      <c r="U109" s="1145"/>
      <c r="V109" s="1145"/>
      <c r="W109" s="1145"/>
      <c r="X109" s="1145"/>
      <c r="Y109" s="1145"/>
      <c r="Z109" s="1145"/>
      <c r="AA109" s="1145"/>
      <c r="AB109" s="1145"/>
      <c r="AC109" s="1145"/>
      <c r="AD109" s="1145"/>
      <c r="AE109" s="1145"/>
      <c r="AF109" s="1145"/>
      <c r="AG109" s="1145"/>
      <c r="AH109" s="1145"/>
      <c r="AI109" s="1145"/>
      <c r="AJ109" s="1145"/>
      <c r="AK109" s="1145"/>
      <c r="AL109" s="1145"/>
      <c r="AM109" s="1145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</row>
    <row r="110" spans="1:78" ht="12.75">
      <c r="A110" s="1145"/>
      <c r="B110" s="1145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5"/>
      <c r="N110" s="1145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5"/>
      <c r="AK110" s="1145"/>
      <c r="AL110" s="1145"/>
      <c r="AM110" s="1145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</row>
    <row r="111" spans="1:78" ht="14.25">
      <c r="A111" s="1144"/>
      <c r="B111" s="1144"/>
      <c r="C111" s="1144"/>
      <c r="D111" s="1144"/>
      <c r="E111" s="1144"/>
      <c r="F111" s="1144"/>
      <c r="G111" s="1144"/>
      <c r="H111" s="1141"/>
      <c r="I111" s="1141"/>
      <c r="J111" s="1141"/>
      <c r="K111" s="1141"/>
      <c r="L111" s="1141"/>
      <c r="M111" s="1141"/>
      <c r="N111" s="1141"/>
      <c r="O111" s="1141"/>
      <c r="P111" s="1141"/>
      <c r="Q111" s="1141"/>
      <c r="R111" s="1141"/>
      <c r="S111" s="1141"/>
      <c r="T111" s="1141"/>
      <c r="U111" s="1141"/>
      <c r="V111" s="1141"/>
      <c r="W111" s="1141"/>
      <c r="X111" s="1147"/>
      <c r="Y111" s="1147"/>
      <c r="Z111" s="1147"/>
      <c r="AA111" s="1147"/>
      <c r="AB111" s="1147"/>
      <c r="AC111" s="1142"/>
      <c r="AD111" s="1142"/>
      <c r="AE111" s="1142"/>
      <c r="AF111" s="1142"/>
      <c r="AG111" s="1142"/>
      <c r="AH111" s="1142"/>
      <c r="AI111" s="1142"/>
      <c r="AJ111" s="1142"/>
      <c r="AK111" s="1142"/>
      <c r="AL111" s="1142"/>
      <c r="AM111" s="1142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</row>
    <row r="112" spans="1:78" ht="15">
      <c r="A112" s="1142"/>
      <c r="B112" s="1142"/>
      <c r="C112" s="1142"/>
      <c r="D112" s="1142"/>
      <c r="E112" s="1142"/>
      <c r="F112" s="1142"/>
      <c r="G112" s="1142"/>
      <c r="H112" s="1141"/>
      <c r="I112" s="1141"/>
      <c r="J112" s="1141"/>
      <c r="K112" s="1141"/>
      <c r="L112" s="1141"/>
      <c r="M112" s="1141"/>
      <c r="N112" s="1141"/>
      <c r="O112" s="1141"/>
      <c r="P112" s="1141"/>
      <c r="Q112" s="1141"/>
      <c r="R112" s="1141"/>
      <c r="S112" s="1141"/>
      <c r="T112" s="1141"/>
      <c r="U112" s="1141"/>
      <c r="V112" s="1141"/>
      <c r="W112" s="1141"/>
      <c r="X112" s="1142"/>
      <c r="Y112" s="1142"/>
      <c r="Z112" s="1142"/>
      <c r="AA112" s="1142"/>
      <c r="AB112" s="1142"/>
      <c r="AC112" s="1148"/>
      <c r="AD112" s="1148"/>
      <c r="AE112" s="1148"/>
      <c r="AF112" s="1148"/>
      <c r="AG112" s="1148"/>
      <c r="AH112" s="1148"/>
      <c r="AI112" s="1148"/>
      <c r="AJ112" s="1148"/>
      <c r="AK112" s="1148"/>
      <c r="AL112" s="1148"/>
      <c r="AM112" s="1148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</row>
    <row r="113" spans="1:78" ht="15">
      <c r="A113" s="1142"/>
      <c r="B113" s="1142"/>
      <c r="C113" s="1142"/>
      <c r="D113" s="1142"/>
      <c r="E113" s="1142"/>
      <c r="F113" s="1142"/>
      <c r="G113" s="1142"/>
      <c r="H113" s="1141"/>
      <c r="I113" s="1141"/>
      <c r="J113" s="1141"/>
      <c r="K113" s="1141"/>
      <c r="L113" s="1141"/>
      <c r="M113" s="1141"/>
      <c r="N113" s="1141"/>
      <c r="O113" s="1141"/>
      <c r="P113" s="1141"/>
      <c r="Q113" s="1141"/>
      <c r="R113" s="1141"/>
      <c r="S113" s="1141"/>
      <c r="T113" s="1141"/>
      <c r="U113" s="1141"/>
      <c r="V113" s="1141"/>
      <c r="W113" s="1141"/>
      <c r="X113" s="1142"/>
      <c r="Y113" s="1142"/>
      <c r="Z113" s="1142"/>
      <c r="AA113" s="1142"/>
      <c r="AB113" s="1142"/>
      <c r="AC113" s="1148"/>
      <c r="AD113" s="1148"/>
      <c r="AE113" s="1148"/>
      <c r="AF113" s="1148"/>
      <c r="AG113" s="1148"/>
      <c r="AH113" s="1148"/>
      <c r="AI113" s="1148"/>
      <c r="AJ113" s="1148"/>
      <c r="AK113" s="1148"/>
      <c r="AL113" s="1148"/>
      <c r="AM113" s="1148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</row>
    <row r="114" spans="1:78" ht="14.25">
      <c r="A114" s="1144"/>
      <c r="B114" s="1144"/>
      <c r="C114" s="1144"/>
      <c r="D114" s="1144"/>
      <c r="E114" s="1144"/>
      <c r="F114" s="1144"/>
      <c r="G114" s="1144"/>
      <c r="H114" s="1141"/>
      <c r="I114" s="1141"/>
      <c r="J114" s="1141"/>
      <c r="K114" s="1141"/>
      <c r="L114" s="1141"/>
      <c r="M114" s="1141"/>
      <c r="N114" s="1141"/>
      <c r="O114" s="1141"/>
      <c r="P114" s="1141"/>
      <c r="Q114" s="1141"/>
      <c r="R114" s="1141"/>
      <c r="S114" s="1141"/>
      <c r="T114" s="1141"/>
      <c r="U114" s="1141"/>
      <c r="V114" s="1141"/>
      <c r="W114" s="1141"/>
      <c r="X114" s="1147"/>
      <c r="Y114" s="1147"/>
      <c r="Z114" s="1147"/>
      <c r="AA114" s="1147"/>
      <c r="AB114" s="1147"/>
      <c r="AC114" s="1142"/>
      <c r="AD114" s="1142"/>
      <c r="AE114" s="1142"/>
      <c r="AF114" s="1142"/>
      <c r="AG114" s="1142"/>
      <c r="AH114" s="1142"/>
      <c r="AI114" s="1142"/>
      <c r="AJ114" s="1142"/>
      <c r="AK114" s="1142"/>
      <c r="AL114" s="1142"/>
      <c r="AM114" s="1142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</row>
    <row r="115" spans="1:78" ht="15">
      <c r="A115" s="1142"/>
      <c r="B115" s="1142"/>
      <c r="C115" s="1142"/>
      <c r="D115" s="1142"/>
      <c r="E115" s="1142"/>
      <c r="F115" s="1142"/>
      <c r="G115" s="1142"/>
      <c r="H115" s="1141"/>
      <c r="I115" s="1141"/>
      <c r="J115" s="1141"/>
      <c r="K115" s="1141"/>
      <c r="L115" s="1141"/>
      <c r="M115" s="1141"/>
      <c r="N115" s="1141"/>
      <c r="O115" s="1141"/>
      <c r="P115" s="1141"/>
      <c r="Q115" s="1141"/>
      <c r="R115" s="1141"/>
      <c r="S115" s="1141"/>
      <c r="T115" s="1141"/>
      <c r="U115" s="1141"/>
      <c r="V115" s="1141"/>
      <c r="W115" s="1141"/>
      <c r="X115" s="1142"/>
      <c r="Y115" s="1142"/>
      <c r="Z115" s="1142"/>
      <c r="AA115" s="1142"/>
      <c r="AB115" s="1142"/>
      <c r="AC115" s="1148"/>
      <c r="AD115" s="1148"/>
      <c r="AE115" s="1148"/>
      <c r="AF115" s="1148"/>
      <c r="AG115" s="1148"/>
      <c r="AH115" s="1148"/>
      <c r="AI115" s="1148"/>
      <c r="AJ115" s="1148"/>
      <c r="AK115" s="1148"/>
      <c r="AL115" s="1148"/>
      <c r="AM115" s="1148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</row>
    <row r="116" spans="1:78" ht="15">
      <c r="A116" s="1142"/>
      <c r="B116" s="1142"/>
      <c r="C116" s="1142"/>
      <c r="D116" s="1142"/>
      <c r="E116" s="1142"/>
      <c r="F116" s="1142"/>
      <c r="G116" s="1142"/>
      <c r="H116" s="1141"/>
      <c r="I116" s="1141"/>
      <c r="J116" s="1141"/>
      <c r="K116" s="1141"/>
      <c r="L116" s="1141"/>
      <c r="M116" s="1141"/>
      <c r="N116" s="1141"/>
      <c r="O116" s="1141"/>
      <c r="P116" s="1141"/>
      <c r="Q116" s="1141"/>
      <c r="R116" s="1141"/>
      <c r="S116" s="1141"/>
      <c r="T116" s="1141"/>
      <c r="U116" s="1141"/>
      <c r="V116" s="1141"/>
      <c r="W116" s="1141"/>
      <c r="X116" s="1142"/>
      <c r="Y116" s="1142"/>
      <c r="Z116" s="1142"/>
      <c r="AA116" s="1142"/>
      <c r="AB116" s="1142"/>
      <c r="AC116" s="1148"/>
      <c r="AD116" s="1148"/>
      <c r="AE116" s="1148"/>
      <c r="AF116" s="1148"/>
      <c r="AG116" s="1148"/>
      <c r="AH116" s="1148"/>
      <c r="AI116" s="1148"/>
      <c r="AJ116" s="1148"/>
      <c r="AK116" s="1148"/>
      <c r="AL116" s="1148"/>
      <c r="AM116" s="1148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</row>
    <row r="117" spans="1:78" ht="14.25">
      <c r="A117" s="1144"/>
      <c r="B117" s="1144"/>
      <c r="C117" s="1144"/>
      <c r="D117" s="1144"/>
      <c r="E117" s="1144"/>
      <c r="F117" s="1144"/>
      <c r="G117" s="1144"/>
      <c r="H117" s="1141"/>
      <c r="I117" s="1141"/>
      <c r="J117" s="1141"/>
      <c r="K117" s="1141"/>
      <c r="L117" s="1141"/>
      <c r="M117" s="1141"/>
      <c r="N117" s="1141"/>
      <c r="O117" s="1141"/>
      <c r="P117" s="1141"/>
      <c r="Q117" s="1141"/>
      <c r="R117" s="1141"/>
      <c r="S117" s="1141"/>
      <c r="T117" s="1141"/>
      <c r="U117" s="1141"/>
      <c r="V117" s="1141"/>
      <c r="W117" s="1141"/>
      <c r="X117" s="1147"/>
      <c r="Y117" s="1147"/>
      <c r="Z117" s="1147"/>
      <c r="AA117" s="1147"/>
      <c r="AB117" s="1147"/>
      <c r="AC117" s="1142"/>
      <c r="AD117" s="1142"/>
      <c r="AE117" s="1142"/>
      <c r="AF117" s="1142"/>
      <c r="AG117" s="1142"/>
      <c r="AH117" s="1142"/>
      <c r="AI117" s="1142"/>
      <c r="AJ117" s="1142"/>
      <c r="AK117" s="1142"/>
      <c r="AL117" s="1142"/>
      <c r="AM117" s="1142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</row>
    <row r="118" spans="1:78" ht="15">
      <c r="A118" s="1142"/>
      <c r="B118" s="1142"/>
      <c r="C118" s="1142"/>
      <c r="D118" s="1142"/>
      <c r="E118" s="1142"/>
      <c r="F118" s="1142"/>
      <c r="G118" s="1142"/>
      <c r="H118" s="1141"/>
      <c r="I118" s="1141"/>
      <c r="J118" s="1141"/>
      <c r="K118" s="1141"/>
      <c r="L118" s="1141"/>
      <c r="M118" s="1141"/>
      <c r="N118" s="1141"/>
      <c r="O118" s="1141"/>
      <c r="P118" s="1141"/>
      <c r="Q118" s="1141"/>
      <c r="R118" s="1141"/>
      <c r="S118" s="1141"/>
      <c r="T118" s="1141"/>
      <c r="U118" s="1141"/>
      <c r="V118" s="1141"/>
      <c r="W118" s="1141"/>
      <c r="X118" s="1142"/>
      <c r="Y118" s="1142"/>
      <c r="Z118" s="1142"/>
      <c r="AA118" s="1142"/>
      <c r="AB118" s="1142"/>
      <c r="AC118" s="1148"/>
      <c r="AD118" s="1148"/>
      <c r="AE118" s="1148"/>
      <c r="AF118" s="1148"/>
      <c r="AG118" s="1148"/>
      <c r="AH118" s="1148"/>
      <c r="AI118" s="1148"/>
      <c r="AJ118" s="1148"/>
      <c r="AK118" s="1148"/>
      <c r="AL118" s="1148"/>
      <c r="AM118" s="1148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</row>
    <row r="119" spans="1:78" ht="15">
      <c r="A119" s="1142"/>
      <c r="B119" s="1142"/>
      <c r="C119" s="1142"/>
      <c r="D119" s="1142"/>
      <c r="E119" s="1142"/>
      <c r="F119" s="1142"/>
      <c r="G119" s="1142"/>
      <c r="H119" s="1141"/>
      <c r="I119" s="1141"/>
      <c r="J119" s="1141"/>
      <c r="K119" s="1141"/>
      <c r="L119" s="1141"/>
      <c r="M119" s="1141"/>
      <c r="N119" s="1141"/>
      <c r="O119" s="1141"/>
      <c r="P119" s="1141"/>
      <c r="Q119" s="1141"/>
      <c r="R119" s="1141"/>
      <c r="S119" s="1141"/>
      <c r="T119" s="1141"/>
      <c r="U119" s="1141"/>
      <c r="V119" s="1141"/>
      <c r="W119" s="1141"/>
      <c r="X119" s="1142"/>
      <c r="Y119" s="1142"/>
      <c r="Z119" s="1142"/>
      <c r="AA119" s="1142"/>
      <c r="AB119" s="1142"/>
      <c r="AC119" s="1148"/>
      <c r="AD119" s="1148"/>
      <c r="AE119" s="1148"/>
      <c r="AF119" s="1148"/>
      <c r="AG119" s="1148"/>
      <c r="AH119" s="1148"/>
      <c r="AI119" s="1148"/>
      <c r="AJ119" s="1148"/>
      <c r="AK119" s="1148"/>
      <c r="AL119" s="1148"/>
      <c r="AM119" s="1148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</row>
    <row r="120" spans="1:78" ht="12.75">
      <c r="A120" s="1145"/>
      <c r="B120" s="1145"/>
      <c r="C120" s="1145"/>
      <c r="D120" s="1145"/>
      <c r="E120" s="1145"/>
      <c r="F120" s="1145"/>
      <c r="G120" s="1145"/>
      <c r="H120" s="1145"/>
      <c r="I120" s="1145"/>
      <c r="J120" s="1145"/>
      <c r="K120" s="1145"/>
      <c r="L120" s="1145"/>
      <c r="M120" s="1145"/>
      <c r="N120" s="1145"/>
      <c r="O120" s="1145"/>
      <c r="P120" s="1145"/>
      <c r="Q120" s="1145"/>
      <c r="R120" s="1145"/>
      <c r="S120" s="1145"/>
      <c r="T120" s="1145"/>
      <c r="U120" s="1145"/>
      <c r="V120" s="1145"/>
      <c r="W120" s="1145"/>
      <c r="X120" s="1145"/>
      <c r="Y120" s="1145"/>
      <c r="Z120" s="1145"/>
      <c r="AA120" s="1145"/>
      <c r="AB120" s="1145"/>
      <c r="AC120" s="1145"/>
      <c r="AD120" s="1145"/>
      <c r="AE120" s="1145"/>
      <c r="AF120" s="1145"/>
      <c r="AG120" s="1145"/>
      <c r="AH120" s="1145"/>
      <c r="AI120" s="1145"/>
      <c r="AJ120" s="1145"/>
      <c r="AK120" s="1145"/>
      <c r="AL120" s="1145"/>
      <c r="AM120" s="1145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</row>
    <row r="121" spans="1:78" ht="15">
      <c r="A121" s="1142"/>
      <c r="B121" s="1142"/>
      <c r="C121" s="1142"/>
      <c r="D121" s="1142"/>
      <c r="E121" s="1142"/>
      <c r="F121" s="1142"/>
      <c r="G121" s="1142"/>
      <c r="H121" s="1141"/>
      <c r="I121" s="1141"/>
      <c r="J121" s="1141"/>
      <c r="K121" s="1141"/>
      <c r="L121" s="1141"/>
      <c r="M121" s="1141"/>
      <c r="N121" s="1141"/>
      <c r="O121" s="1141"/>
      <c r="P121" s="1143"/>
      <c r="Q121" s="1143"/>
      <c r="R121" s="1141"/>
      <c r="S121" s="1141"/>
      <c r="T121" s="1141"/>
      <c r="U121" s="1141"/>
      <c r="V121" s="1141"/>
      <c r="W121" s="1141"/>
      <c r="X121" s="1142"/>
      <c r="Y121" s="1142"/>
      <c r="Z121" s="1142"/>
      <c r="AA121" s="1142"/>
      <c r="AB121" s="1142"/>
      <c r="AC121" s="1142"/>
      <c r="AD121" s="1142"/>
      <c r="AE121" s="1142"/>
      <c r="AF121" s="1142"/>
      <c r="AG121" s="1142"/>
      <c r="AH121" s="1142"/>
      <c r="AI121" s="1142"/>
      <c r="AJ121" s="1142"/>
      <c r="AK121" s="1142"/>
      <c r="AL121" s="1146"/>
      <c r="AM121" s="1146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</row>
    <row r="122" spans="1:78" ht="15">
      <c r="A122" s="1142"/>
      <c r="B122" s="1142"/>
      <c r="C122" s="1142"/>
      <c r="D122" s="1142"/>
      <c r="E122" s="1142"/>
      <c r="F122" s="1142"/>
      <c r="G122" s="1142"/>
      <c r="H122" s="1141"/>
      <c r="I122" s="1141"/>
      <c r="J122" s="1141"/>
      <c r="K122" s="1141"/>
      <c r="L122" s="1141"/>
      <c r="M122" s="1141"/>
      <c r="N122" s="1141"/>
      <c r="O122" s="1141"/>
      <c r="P122" s="1143"/>
      <c r="Q122" s="1143"/>
      <c r="R122" s="1141"/>
      <c r="S122" s="1141"/>
      <c r="T122" s="1141"/>
      <c r="U122" s="1141"/>
      <c r="V122" s="1141"/>
      <c r="W122" s="1141"/>
      <c r="X122" s="1142"/>
      <c r="Y122" s="1142"/>
      <c r="Z122" s="1142"/>
      <c r="AA122" s="1142"/>
      <c r="AB122" s="1142"/>
      <c r="AC122" s="1142"/>
      <c r="AD122" s="1142"/>
      <c r="AE122" s="1142"/>
      <c r="AF122" s="1142"/>
      <c r="AG122" s="1142"/>
      <c r="AH122" s="1142"/>
      <c r="AI122" s="1142"/>
      <c r="AJ122" s="1142"/>
      <c r="AK122" s="1142"/>
      <c r="AL122" s="1146"/>
      <c r="AM122" s="1146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</row>
    <row r="123" spans="1:78" ht="15">
      <c r="A123" s="1112"/>
      <c r="B123" s="1112"/>
      <c r="C123" s="1112"/>
      <c r="D123" s="1112"/>
      <c r="E123" s="1112"/>
      <c r="F123" s="1112"/>
      <c r="G123" s="1112"/>
      <c r="H123" s="1128"/>
      <c r="I123" s="1128"/>
      <c r="J123" s="1128"/>
      <c r="K123" s="1128"/>
      <c r="L123" s="1128"/>
      <c r="M123" s="1128"/>
      <c r="N123" s="1128"/>
      <c r="O123" s="1128"/>
      <c r="P123" s="1127"/>
      <c r="Q123" s="1127"/>
      <c r="R123" s="1128"/>
      <c r="S123" s="1128"/>
      <c r="T123" s="1128"/>
      <c r="U123" s="1128"/>
      <c r="V123" s="1128"/>
      <c r="W123" s="1128"/>
      <c r="X123" s="1112"/>
      <c r="Y123" s="1112"/>
      <c r="Z123" s="1112"/>
      <c r="AA123" s="1112"/>
      <c r="AB123" s="1112"/>
      <c r="AC123" s="1112"/>
      <c r="AD123" s="1112"/>
      <c r="AE123" s="1112"/>
      <c r="AF123" s="1112"/>
      <c r="AG123" s="1112"/>
      <c r="AH123" s="1112"/>
      <c r="AI123" s="1112"/>
      <c r="AJ123" s="1112"/>
      <c r="AK123" s="1112"/>
      <c r="AL123" s="1129"/>
      <c r="AM123" s="1129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</row>
    <row r="124" spans="1:78" ht="15">
      <c r="A124" s="1112"/>
      <c r="B124" s="1112"/>
      <c r="C124" s="1112"/>
      <c r="D124" s="1112"/>
      <c r="E124" s="1112"/>
      <c r="F124" s="1112"/>
      <c r="G124" s="1112"/>
      <c r="H124" s="1128"/>
      <c r="I124" s="1128"/>
      <c r="J124" s="1128"/>
      <c r="K124" s="1128"/>
      <c r="L124" s="1128"/>
      <c r="M124" s="1128"/>
      <c r="N124" s="1128"/>
      <c r="O124" s="1128"/>
      <c r="P124" s="1127"/>
      <c r="Q124" s="1127"/>
      <c r="R124" s="1128"/>
      <c r="S124" s="1128"/>
      <c r="T124" s="1128"/>
      <c r="U124" s="1128"/>
      <c r="V124" s="1128"/>
      <c r="W124" s="1128"/>
      <c r="X124" s="1112"/>
      <c r="Y124" s="1112"/>
      <c r="Z124" s="1112"/>
      <c r="AA124" s="1112"/>
      <c r="AB124" s="1112"/>
      <c r="AC124" s="1112"/>
      <c r="AD124" s="1112"/>
      <c r="AE124" s="1112"/>
      <c r="AF124" s="1112"/>
      <c r="AG124" s="1112"/>
      <c r="AH124" s="1112"/>
      <c r="AI124" s="1112"/>
      <c r="AJ124" s="1112"/>
      <c r="AK124" s="1112"/>
      <c r="AL124" s="1129"/>
      <c r="AM124" s="1129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</row>
    <row r="125" spans="1:78" ht="15">
      <c r="A125" s="1112"/>
      <c r="B125" s="1112"/>
      <c r="C125" s="1112"/>
      <c r="D125" s="1112"/>
      <c r="E125" s="1112"/>
      <c r="F125" s="1112"/>
      <c r="G125" s="1112"/>
      <c r="H125" s="1128"/>
      <c r="I125" s="1128"/>
      <c r="J125" s="1128"/>
      <c r="K125" s="1128"/>
      <c r="L125" s="1128"/>
      <c r="M125" s="1128"/>
      <c r="N125" s="1128"/>
      <c r="O125" s="1128"/>
      <c r="P125" s="1127"/>
      <c r="Q125" s="1127"/>
      <c r="R125" s="1128"/>
      <c r="S125" s="1128"/>
      <c r="T125" s="1128"/>
      <c r="U125" s="1128"/>
      <c r="V125" s="1128"/>
      <c r="W125" s="1128"/>
      <c r="X125" s="1112"/>
      <c r="Y125" s="1112"/>
      <c r="Z125" s="1112"/>
      <c r="AA125" s="1112"/>
      <c r="AB125" s="1112"/>
      <c r="AC125" s="1112"/>
      <c r="AD125" s="1112"/>
      <c r="AE125" s="1112"/>
      <c r="AF125" s="1112"/>
      <c r="AG125" s="1112"/>
      <c r="AH125" s="1112"/>
      <c r="AI125" s="1112"/>
      <c r="AJ125" s="1112"/>
      <c r="AK125" s="1112"/>
      <c r="AL125" s="1129"/>
      <c r="AM125" s="1129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</row>
    <row r="126" spans="1:78" ht="12.75">
      <c r="A126" s="1126"/>
      <c r="B126" s="1126"/>
      <c r="C126" s="1126"/>
      <c r="D126" s="1126"/>
      <c r="E126" s="1126"/>
      <c r="F126" s="1126"/>
      <c r="G126" s="1126"/>
      <c r="H126" s="1126"/>
      <c r="I126" s="1126"/>
      <c r="J126" s="1126"/>
      <c r="K126" s="1126"/>
      <c r="L126" s="1126"/>
      <c r="M126" s="1126"/>
      <c r="N126" s="1126"/>
      <c r="O126" s="1126"/>
      <c r="P126" s="1126"/>
      <c r="Q126" s="1126"/>
      <c r="R126" s="1126"/>
      <c r="S126" s="1126"/>
      <c r="T126" s="1126"/>
      <c r="U126" s="1126"/>
      <c r="V126" s="1126"/>
      <c r="W126" s="1126"/>
      <c r="X126" s="1126"/>
      <c r="Y126" s="1126"/>
      <c r="Z126" s="1126"/>
      <c r="AA126" s="1126"/>
      <c r="AB126" s="1126"/>
      <c r="AC126" s="1126"/>
      <c r="AD126" s="1126"/>
      <c r="AE126" s="1126"/>
      <c r="AF126" s="1126"/>
      <c r="AG126" s="1126"/>
      <c r="AH126" s="1126"/>
      <c r="AI126" s="1126"/>
      <c r="AJ126" s="1126"/>
      <c r="AK126" s="1126"/>
      <c r="AL126" s="1126"/>
      <c r="AM126" s="1126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</row>
    <row r="127" spans="1:78" ht="15">
      <c r="A127" s="1112"/>
      <c r="B127" s="1112"/>
      <c r="C127" s="1112"/>
      <c r="D127" s="1112"/>
      <c r="E127" s="1112"/>
      <c r="F127" s="1112"/>
      <c r="G127" s="1112"/>
      <c r="H127" s="1123"/>
      <c r="I127" s="1123"/>
      <c r="J127" s="1123"/>
      <c r="K127" s="1123"/>
      <c r="L127" s="1123"/>
      <c r="M127" s="1123"/>
      <c r="N127" s="1123"/>
      <c r="O127" s="1123"/>
      <c r="P127" s="1123"/>
      <c r="Q127" s="1123"/>
      <c r="R127" s="1123"/>
      <c r="S127" s="1123"/>
      <c r="T127" s="1123"/>
      <c r="U127" s="1123"/>
      <c r="V127" s="1123"/>
      <c r="W127" s="1123"/>
      <c r="X127" s="1112"/>
      <c r="Y127" s="1112"/>
      <c r="Z127" s="1112"/>
      <c r="AA127" s="1112"/>
      <c r="AB127" s="1112"/>
      <c r="AC127" s="1123"/>
      <c r="AD127" s="1123"/>
      <c r="AE127" s="1123"/>
      <c r="AF127" s="1123"/>
      <c r="AG127" s="1123"/>
      <c r="AH127" s="1123"/>
      <c r="AI127" s="1123"/>
      <c r="AJ127" s="1123"/>
      <c r="AK127" s="1123"/>
      <c r="AL127" s="1123"/>
      <c r="AM127" s="1123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</row>
    <row r="128" spans="1:78" ht="15">
      <c r="A128" s="1112"/>
      <c r="B128" s="1112"/>
      <c r="C128" s="1112"/>
      <c r="D128" s="1112"/>
      <c r="E128" s="1112"/>
      <c r="F128" s="1112"/>
      <c r="G128" s="1112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12"/>
      <c r="Y128" s="1112"/>
      <c r="Z128" s="1112"/>
      <c r="AA128" s="1112"/>
      <c r="AB128" s="1112"/>
      <c r="AC128" s="1125"/>
      <c r="AD128" s="1125"/>
      <c r="AE128" s="1125"/>
      <c r="AF128" s="1125"/>
      <c r="AG128" s="1125"/>
      <c r="AH128" s="1125"/>
      <c r="AI128" s="1125"/>
      <c r="AJ128" s="1125"/>
      <c r="AK128" s="1125"/>
      <c r="AL128" s="1125"/>
      <c r="AM128" s="1125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</row>
    <row r="129" spans="1:78" ht="15">
      <c r="A129" s="1112"/>
      <c r="B129" s="1112"/>
      <c r="C129" s="1112"/>
      <c r="D129" s="1112"/>
      <c r="E129" s="1112"/>
      <c r="F129" s="1112"/>
      <c r="G129" s="1112"/>
      <c r="H129" s="1123"/>
      <c r="I129" s="1123"/>
      <c r="J129" s="1123"/>
      <c r="K129" s="1123"/>
      <c r="L129" s="1123"/>
      <c r="M129" s="1123"/>
      <c r="N129" s="1123"/>
      <c r="O129" s="1123"/>
      <c r="P129" s="1123"/>
      <c r="Q129" s="1123"/>
      <c r="R129" s="1123"/>
      <c r="S129" s="1123"/>
      <c r="T129" s="1123"/>
      <c r="U129" s="1123"/>
      <c r="V129" s="1123"/>
      <c r="W129" s="1123"/>
      <c r="X129" s="1112"/>
      <c r="Y129" s="1112"/>
      <c r="Z129" s="1112"/>
      <c r="AA129" s="1112"/>
      <c r="AB129" s="1112"/>
      <c r="AC129" s="1123"/>
      <c r="AD129" s="1123"/>
      <c r="AE129" s="1123"/>
      <c r="AF129" s="1123"/>
      <c r="AG129" s="1123"/>
      <c r="AH129" s="1123"/>
      <c r="AI129" s="1123"/>
      <c r="AJ129" s="1123"/>
      <c r="AK129" s="1123"/>
      <c r="AL129" s="1123"/>
      <c r="AM129" s="1123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</row>
    <row r="130" spans="1:78" ht="15">
      <c r="A130" s="1112"/>
      <c r="B130" s="1112"/>
      <c r="C130" s="1112"/>
      <c r="D130" s="1112"/>
      <c r="E130" s="1112"/>
      <c r="F130" s="1112"/>
      <c r="G130" s="1112"/>
      <c r="H130" s="1123"/>
      <c r="I130" s="1123"/>
      <c r="J130" s="1123"/>
      <c r="K130" s="1123"/>
      <c r="L130" s="1123"/>
      <c r="M130" s="1123"/>
      <c r="N130" s="1123"/>
      <c r="O130" s="1123"/>
      <c r="P130" s="1123"/>
      <c r="Q130" s="1123"/>
      <c r="R130" s="1123"/>
      <c r="S130" s="1123"/>
      <c r="T130" s="1123"/>
      <c r="U130" s="1123"/>
      <c r="V130" s="1123"/>
      <c r="W130" s="1123"/>
      <c r="X130" s="1112"/>
      <c r="Y130" s="1112"/>
      <c r="Z130" s="1112"/>
      <c r="AA130" s="1112"/>
      <c r="AB130" s="1112"/>
      <c r="AC130" s="1112"/>
      <c r="AD130" s="1112"/>
      <c r="AE130" s="1112"/>
      <c r="AF130" s="1112"/>
      <c r="AG130" s="1112"/>
      <c r="AH130" s="1112"/>
      <c r="AI130" s="1112"/>
      <c r="AJ130" s="1112"/>
      <c r="AK130" s="1112"/>
      <c r="AL130" s="1112"/>
      <c r="AM130" s="1112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</row>
    <row r="131" spans="1:78" ht="15">
      <c r="A131" s="1112"/>
      <c r="B131" s="1112"/>
      <c r="C131" s="1112"/>
      <c r="D131" s="1112"/>
      <c r="E131" s="1112"/>
      <c r="F131" s="1112"/>
      <c r="G131" s="1112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12"/>
      <c r="Y131" s="1112"/>
      <c r="Z131" s="1112"/>
      <c r="AA131" s="1112"/>
      <c r="AB131" s="1112"/>
      <c r="AC131" s="1123"/>
      <c r="AD131" s="1123"/>
      <c r="AE131" s="1123"/>
      <c r="AF131" s="1123"/>
      <c r="AG131" s="1123"/>
      <c r="AH131" s="1123"/>
      <c r="AI131" s="1123"/>
      <c r="AJ131" s="1123"/>
      <c r="AK131" s="1123"/>
      <c r="AL131" s="1123"/>
      <c r="AM131" s="1123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</row>
    <row r="132" spans="1:78" ht="15">
      <c r="A132" s="1112"/>
      <c r="B132" s="1112"/>
      <c r="C132" s="1112"/>
      <c r="D132" s="1112"/>
      <c r="E132" s="1112"/>
      <c r="F132" s="1112"/>
      <c r="G132" s="1112"/>
      <c r="H132" s="1123"/>
      <c r="I132" s="1123"/>
      <c r="J132" s="1123"/>
      <c r="K132" s="1123"/>
      <c r="L132" s="1123"/>
      <c r="M132" s="1123"/>
      <c r="N132" s="1123"/>
      <c r="O132" s="1123"/>
      <c r="P132" s="1123"/>
      <c r="Q132" s="1123"/>
      <c r="R132" s="1123"/>
      <c r="S132" s="1123"/>
      <c r="T132" s="1123"/>
      <c r="U132" s="1123"/>
      <c r="V132" s="1123"/>
      <c r="W132" s="1123"/>
      <c r="X132" s="1112"/>
      <c r="Y132" s="1112"/>
      <c r="Z132" s="1112"/>
      <c r="AA132" s="1112"/>
      <c r="AB132" s="1112"/>
      <c r="AC132" s="1123"/>
      <c r="AD132" s="1123"/>
      <c r="AE132" s="1123"/>
      <c r="AF132" s="1123"/>
      <c r="AG132" s="1123"/>
      <c r="AH132" s="1123"/>
      <c r="AI132" s="1123"/>
      <c r="AJ132" s="1123"/>
      <c r="AK132" s="1123"/>
      <c r="AL132" s="1123"/>
      <c r="AM132" s="1123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</row>
    <row r="133" spans="1:78" ht="12.75">
      <c r="A133" s="1135"/>
      <c r="B133" s="1135"/>
      <c r="C133" s="1135"/>
      <c r="D133" s="1135"/>
      <c r="E133" s="1135"/>
      <c r="F133" s="1135"/>
      <c r="G133" s="1135"/>
      <c r="H133" s="1135"/>
      <c r="I133" s="1135"/>
      <c r="J133" s="1135"/>
      <c r="K133" s="1135"/>
      <c r="L133" s="1135"/>
      <c r="M133" s="1135"/>
      <c r="N133" s="1135"/>
      <c r="O133" s="1135"/>
      <c r="P133" s="1135"/>
      <c r="Q133" s="1135"/>
      <c r="R133" s="1135"/>
      <c r="S133" s="1135"/>
      <c r="T133" s="1135"/>
      <c r="U133" s="1135"/>
      <c r="V133" s="1135"/>
      <c r="W133" s="1135"/>
      <c r="X133" s="1135"/>
      <c r="Y133" s="1135"/>
      <c r="Z133" s="1135"/>
      <c r="AA133" s="1135"/>
      <c r="AB133" s="1135"/>
      <c r="AC133" s="1135"/>
      <c r="AD133" s="1135"/>
      <c r="AE133" s="1135"/>
      <c r="AF133" s="1135"/>
      <c r="AG133" s="1135"/>
      <c r="AH133" s="1135"/>
      <c r="AI133" s="1135"/>
      <c r="AJ133" s="1135"/>
      <c r="AK133" s="1135"/>
      <c r="AL133" s="1135"/>
      <c r="AM133" s="1135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</row>
    <row r="134" spans="1:78" ht="15">
      <c r="A134" s="1140"/>
      <c r="B134" s="1131"/>
      <c r="C134" s="1131"/>
      <c r="D134" s="1131"/>
      <c r="E134" s="1131"/>
      <c r="F134" s="1131"/>
      <c r="G134" s="1131"/>
      <c r="H134" s="1133"/>
      <c r="I134" s="1133"/>
      <c r="J134" s="1133"/>
      <c r="K134" s="1133"/>
      <c r="L134" s="1133"/>
      <c r="M134" s="1133"/>
      <c r="N134" s="1133"/>
      <c r="O134" s="1133"/>
      <c r="P134" s="1133"/>
      <c r="Q134" s="1133"/>
      <c r="R134" s="1133"/>
      <c r="S134" s="1133"/>
      <c r="T134" s="1133"/>
      <c r="U134" s="1133"/>
      <c r="V134" s="1133"/>
      <c r="W134" s="1133"/>
      <c r="X134" s="1133"/>
      <c r="Y134" s="1133"/>
      <c r="Z134" s="1133"/>
      <c r="AA134" s="1133"/>
      <c r="AB134" s="1133"/>
      <c r="AC134" s="1133"/>
      <c r="AD134" s="1133"/>
      <c r="AE134" s="1133"/>
      <c r="AF134" s="1133"/>
      <c r="AG134" s="1133"/>
      <c r="AH134" s="1133"/>
      <c r="AI134" s="1133"/>
      <c r="AJ134" s="1133"/>
      <c r="AK134" s="1133"/>
      <c r="AL134" s="1133"/>
      <c r="AM134" s="1133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</row>
    <row r="135" spans="1:78" ht="15">
      <c r="A135" s="1131"/>
      <c r="B135" s="1131"/>
      <c r="C135" s="1131"/>
      <c r="D135" s="1131"/>
      <c r="E135" s="1131"/>
      <c r="F135" s="1131"/>
      <c r="G135" s="1131"/>
      <c r="H135" s="1133"/>
      <c r="I135" s="1133"/>
      <c r="J135" s="1133"/>
      <c r="K135" s="1133"/>
      <c r="L135" s="1133"/>
      <c r="M135" s="1133"/>
      <c r="N135" s="1133"/>
      <c r="O135" s="1133"/>
      <c r="P135" s="1133"/>
      <c r="Q135" s="1133"/>
      <c r="R135" s="1133"/>
      <c r="S135" s="1133"/>
      <c r="T135" s="1133"/>
      <c r="U135" s="1133"/>
      <c r="V135" s="1133"/>
      <c r="W135" s="1133"/>
      <c r="X135" s="1131"/>
      <c r="Y135" s="1131"/>
      <c r="Z135" s="1131"/>
      <c r="AA135" s="1131"/>
      <c r="AB135" s="1131"/>
      <c r="AC135" s="1139"/>
      <c r="AD135" s="1139"/>
      <c r="AE135" s="1139"/>
      <c r="AF135" s="1139"/>
      <c r="AG135" s="1139"/>
      <c r="AH135" s="1139"/>
      <c r="AI135" s="1139"/>
      <c r="AJ135" s="1139"/>
      <c r="AK135" s="1139"/>
      <c r="AL135" s="1139"/>
      <c r="AM135" s="1139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</row>
    <row r="136" spans="1:78" ht="15">
      <c r="A136" s="1131"/>
      <c r="B136" s="1131"/>
      <c r="C136" s="1131"/>
      <c r="D136" s="1131"/>
      <c r="E136" s="1131"/>
      <c r="F136" s="1131"/>
      <c r="G136" s="1131"/>
      <c r="H136" s="1133"/>
      <c r="I136" s="1133"/>
      <c r="J136" s="1133"/>
      <c r="K136" s="1133"/>
      <c r="L136" s="1133"/>
      <c r="M136" s="1133"/>
      <c r="N136" s="1133"/>
      <c r="O136" s="1133"/>
      <c r="P136" s="1133"/>
      <c r="Q136" s="1133"/>
      <c r="R136" s="1133"/>
      <c r="S136" s="1133"/>
      <c r="T136" s="1133"/>
      <c r="U136" s="1133"/>
      <c r="V136" s="1133"/>
      <c r="W136" s="1133"/>
      <c r="X136" s="1131"/>
      <c r="Y136" s="1131"/>
      <c r="Z136" s="1131"/>
      <c r="AA136" s="1131"/>
      <c r="AB136" s="1131"/>
      <c r="AC136" s="1133"/>
      <c r="AD136" s="1133"/>
      <c r="AE136" s="1133"/>
      <c r="AF136" s="1133"/>
      <c r="AG136" s="1133"/>
      <c r="AH136" s="1133"/>
      <c r="AI136" s="1133"/>
      <c r="AJ136" s="1133"/>
      <c r="AK136" s="1133"/>
      <c r="AL136" s="1133"/>
      <c r="AM136" s="1133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</row>
    <row r="137" spans="1:78" ht="15">
      <c r="A137" s="1112"/>
      <c r="B137" s="1112"/>
      <c r="C137" s="1112"/>
      <c r="D137" s="1112"/>
      <c r="E137" s="1112"/>
      <c r="F137" s="1112"/>
      <c r="G137" s="1112"/>
      <c r="H137" s="1131"/>
      <c r="I137" s="1131"/>
      <c r="J137" s="1133"/>
      <c r="K137" s="1133"/>
      <c r="L137" s="1133"/>
      <c r="M137" s="1133"/>
      <c r="N137" s="1133"/>
      <c r="O137" s="1133"/>
      <c r="P137" s="1131"/>
      <c r="Q137" s="1131"/>
      <c r="R137" s="1133"/>
      <c r="S137" s="1133"/>
      <c r="T137" s="1133"/>
      <c r="U137" s="1133"/>
      <c r="V137" s="1133"/>
      <c r="W137" s="1133"/>
      <c r="X137" s="1131"/>
      <c r="Y137" s="1131"/>
      <c r="Z137" s="1133"/>
      <c r="AA137" s="1133"/>
      <c r="AB137" s="1133"/>
      <c r="AC137" s="1133"/>
      <c r="AD137" s="1133"/>
      <c r="AE137" s="1133"/>
      <c r="AF137" s="1133"/>
      <c r="AG137" s="1133"/>
      <c r="AH137" s="1133"/>
      <c r="AI137" s="1133"/>
      <c r="AJ137" s="1133"/>
      <c r="AK137" s="1133"/>
      <c r="AL137" s="1133"/>
      <c r="AM137" s="1133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</row>
    <row r="138" spans="1:78" ht="15">
      <c r="A138" s="1112"/>
      <c r="B138" s="1112"/>
      <c r="C138" s="1112"/>
      <c r="D138" s="1112"/>
      <c r="E138" s="1112"/>
      <c r="F138" s="1112"/>
      <c r="G138" s="1112"/>
      <c r="H138" s="1131"/>
      <c r="I138" s="1131"/>
      <c r="J138" s="1133"/>
      <c r="K138" s="1133"/>
      <c r="L138" s="1133"/>
      <c r="M138" s="1133"/>
      <c r="N138" s="1133"/>
      <c r="O138" s="1133"/>
      <c r="P138" s="1133"/>
      <c r="Q138" s="1133"/>
      <c r="R138" s="1133"/>
      <c r="S138" s="1133"/>
      <c r="T138" s="1133"/>
      <c r="U138" s="1133"/>
      <c r="V138" s="1133"/>
      <c r="W138" s="1133"/>
      <c r="X138" s="1131"/>
      <c r="Y138" s="1131"/>
      <c r="Z138" s="1131"/>
      <c r="AA138" s="1131"/>
      <c r="AB138" s="1131"/>
      <c r="AC138" s="1133"/>
      <c r="AD138" s="1133"/>
      <c r="AE138" s="1133"/>
      <c r="AF138" s="1133"/>
      <c r="AG138" s="1131"/>
      <c r="AH138" s="1131"/>
      <c r="AI138" s="1131"/>
      <c r="AJ138" s="1133"/>
      <c r="AK138" s="1133"/>
      <c r="AL138" s="1133"/>
      <c r="AM138" s="1133"/>
      <c r="AN138" s="117"/>
      <c r="AO138" s="118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8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</row>
    <row r="139" spans="1:78" ht="15">
      <c r="A139" s="1112"/>
      <c r="B139" s="1112"/>
      <c r="C139" s="1112"/>
      <c r="D139" s="1112"/>
      <c r="E139" s="1112"/>
      <c r="F139" s="1112"/>
      <c r="G139" s="1112"/>
      <c r="H139" s="1133"/>
      <c r="I139" s="1133"/>
      <c r="J139" s="1133"/>
      <c r="K139" s="1133"/>
      <c r="L139" s="1133"/>
      <c r="M139" s="1133"/>
      <c r="N139" s="1133"/>
      <c r="O139" s="1133"/>
      <c r="P139" s="1133"/>
      <c r="Q139" s="1133"/>
      <c r="R139" s="1133"/>
      <c r="S139" s="1133"/>
      <c r="T139" s="1133"/>
      <c r="U139" s="1133"/>
      <c r="V139" s="1133"/>
      <c r="W139" s="1133"/>
      <c r="X139" s="1133"/>
      <c r="Y139" s="1133"/>
      <c r="Z139" s="1133"/>
      <c r="AA139" s="1133"/>
      <c r="AB139" s="1133"/>
      <c r="AC139" s="1133"/>
      <c r="AD139" s="1133"/>
      <c r="AE139" s="1133"/>
      <c r="AF139" s="1133"/>
      <c r="AG139" s="1133"/>
      <c r="AH139" s="1133"/>
      <c r="AI139" s="1133"/>
      <c r="AJ139" s="1133"/>
      <c r="AK139" s="1133"/>
      <c r="AL139" s="1133"/>
      <c r="AM139" s="1133"/>
      <c r="AN139" s="117"/>
      <c r="AO139" s="118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8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</row>
    <row r="140" spans="1:78" ht="15">
      <c r="A140" s="1112"/>
      <c r="B140" s="1112"/>
      <c r="C140" s="1112"/>
      <c r="D140" s="1112"/>
      <c r="E140" s="1112"/>
      <c r="F140" s="1112"/>
      <c r="G140" s="1112"/>
      <c r="H140" s="1131"/>
      <c r="I140" s="1131"/>
      <c r="J140" s="1133"/>
      <c r="K140" s="1133"/>
      <c r="L140" s="1133"/>
      <c r="M140" s="1133"/>
      <c r="N140" s="1133"/>
      <c r="O140" s="1133"/>
      <c r="P140" s="1131"/>
      <c r="Q140" s="1131"/>
      <c r="R140" s="1133"/>
      <c r="S140" s="1133"/>
      <c r="T140" s="1133"/>
      <c r="U140" s="1133"/>
      <c r="V140" s="1133"/>
      <c r="W140" s="1133"/>
      <c r="X140" s="1131"/>
      <c r="Y140" s="1131"/>
      <c r="Z140" s="1133"/>
      <c r="AA140" s="1133"/>
      <c r="AB140" s="1133"/>
      <c r="AC140" s="1133"/>
      <c r="AD140" s="1133"/>
      <c r="AE140" s="1133"/>
      <c r="AF140" s="1133"/>
      <c r="AG140" s="1133"/>
      <c r="AH140" s="1133"/>
      <c r="AI140" s="1133"/>
      <c r="AJ140" s="1133"/>
      <c r="AK140" s="1133"/>
      <c r="AL140" s="1133"/>
      <c r="AM140" s="1133"/>
      <c r="AN140" s="117"/>
      <c r="AO140" s="118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8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</row>
    <row r="141" spans="1:78" ht="15">
      <c r="A141" s="1112"/>
      <c r="B141" s="1112"/>
      <c r="C141" s="1112"/>
      <c r="D141" s="1112"/>
      <c r="E141" s="1112"/>
      <c r="F141" s="1112"/>
      <c r="G141" s="1112"/>
      <c r="H141" s="1131"/>
      <c r="I141" s="1131"/>
      <c r="J141" s="1133"/>
      <c r="K141" s="1133"/>
      <c r="L141" s="1133"/>
      <c r="M141" s="1133"/>
      <c r="N141" s="1133"/>
      <c r="O141" s="1133"/>
      <c r="P141" s="1133"/>
      <c r="Q141" s="1133"/>
      <c r="R141" s="1133"/>
      <c r="S141" s="1133"/>
      <c r="T141" s="1133"/>
      <c r="U141" s="1133"/>
      <c r="V141" s="1133"/>
      <c r="W141" s="1133"/>
      <c r="X141" s="1131"/>
      <c r="Y141" s="1131"/>
      <c r="Z141" s="1131"/>
      <c r="AA141" s="1131"/>
      <c r="AB141" s="1131"/>
      <c r="AC141" s="1133"/>
      <c r="AD141" s="1133"/>
      <c r="AE141" s="1133"/>
      <c r="AF141" s="1133"/>
      <c r="AG141" s="1131"/>
      <c r="AH141" s="1131"/>
      <c r="AI141" s="1131"/>
      <c r="AJ141" s="1133"/>
      <c r="AK141" s="1133"/>
      <c r="AL141" s="1133"/>
      <c r="AM141" s="1133"/>
      <c r="AN141" s="117"/>
      <c r="AO141" s="118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8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</row>
    <row r="142" spans="1:78" ht="15">
      <c r="A142" s="1112"/>
      <c r="B142" s="1112"/>
      <c r="C142" s="1112"/>
      <c r="D142" s="1112"/>
      <c r="E142" s="1112"/>
      <c r="F142" s="1112"/>
      <c r="G142" s="1112"/>
      <c r="H142" s="1133"/>
      <c r="I142" s="1133"/>
      <c r="J142" s="1133"/>
      <c r="K142" s="1133"/>
      <c r="L142" s="1133"/>
      <c r="M142" s="1133"/>
      <c r="N142" s="1133"/>
      <c r="O142" s="1133"/>
      <c r="P142" s="1133"/>
      <c r="Q142" s="1133"/>
      <c r="R142" s="1133"/>
      <c r="S142" s="1133"/>
      <c r="T142" s="1133"/>
      <c r="U142" s="1133"/>
      <c r="V142" s="1133"/>
      <c r="W142" s="1133"/>
      <c r="X142" s="1133"/>
      <c r="Y142" s="1133"/>
      <c r="Z142" s="1133"/>
      <c r="AA142" s="1133"/>
      <c r="AB142" s="1133"/>
      <c r="AC142" s="1133"/>
      <c r="AD142" s="1133"/>
      <c r="AE142" s="1133"/>
      <c r="AF142" s="1133"/>
      <c r="AG142" s="1133"/>
      <c r="AH142" s="1133"/>
      <c r="AI142" s="1133"/>
      <c r="AJ142" s="1133"/>
      <c r="AK142" s="1133"/>
      <c r="AL142" s="1133"/>
      <c r="AM142" s="1133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</row>
    <row r="143" spans="1:78" ht="15">
      <c r="A143" s="1112"/>
      <c r="B143" s="1112"/>
      <c r="C143" s="1112"/>
      <c r="D143" s="1112"/>
      <c r="E143" s="1112"/>
      <c r="F143" s="1112"/>
      <c r="G143" s="1112"/>
      <c r="H143" s="1138"/>
      <c r="I143" s="1138"/>
      <c r="J143" s="1138"/>
      <c r="K143" s="1138"/>
      <c r="L143" s="1138"/>
      <c r="M143" s="1138"/>
      <c r="N143" s="1138"/>
      <c r="O143" s="1138"/>
      <c r="P143" s="1138"/>
      <c r="Q143" s="1138"/>
      <c r="R143" s="1138"/>
      <c r="S143" s="1138"/>
      <c r="T143" s="1138"/>
      <c r="U143" s="1138"/>
      <c r="V143" s="1138"/>
      <c r="W143" s="1138"/>
      <c r="X143" s="1138"/>
      <c r="Y143" s="1138"/>
      <c r="Z143" s="1138"/>
      <c r="AA143" s="1138"/>
      <c r="AB143" s="1112"/>
      <c r="AC143" s="1112"/>
      <c r="AD143" s="1112"/>
      <c r="AE143" s="1138"/>
      <c r="AF143" s="1138"/>
      <c r="AG143" s="1138"/>
      <c r="AH143" s="1138"/>
      <c r="AI143" s="1138"/>
      <c r="AJ143" s="1138"/>
      <c r="AK143" s="1138"/>
      <c r="AL143" s="1138"/>
      <c r="AM143" s="1138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</row>
    <row r="144" spans="1:78" ht="12.75">
      <c r="A144" s="1134"/>
      <c r="B144" s="1134"/>
      <c r="C144" s="1134"/>
      <c r="D144" s="1134"/>
      <c r="E144" s="1134"/>
      <c r="F144" s="1134"/>
      <c r="G144" s="1134"/>
      <c r="H144" s="1136"/>
      <c r="I144" s="1136"/>
      <c r="J144" s="1136"/>
      <c r="K144" s="1136"/>
      <c r="L144" s="1136"/>
      <c r="M144" s="1136"/>
      <c r="N144" s="1136"/>
      <c r="O144" s="1136"/>
      <c r="P144" s="1136"/>
      <c r="Q144" s="1136"/>
      <c r="R144" s="1136"/>
      <c r="S144" s="1136"/>
      <c r="T144" s="1134"/>
      <c r="U144" s="1134"/>
      <c r="V144" s="1134"/>
      <c r="W144" s="119"/>
      <c r="X144" s="119"/>
      <c r="Y144" s="119"/>
      <c r="Z144" s="119"/>
      <c r="AA144" s="119"/>
      <c r="AB144" s="1134"/>
      <c r="AC144" s="1134"/>
      <c r="AD144" s="1134"/>
      <c r="AE144" s="1134"/>
      <c r="AF144" s="1134"/>
      <c r="AG144" s="1134"/>
      <c r="AH144" s="1137"/>
      <c r="AI144" s="1137"/>
      <c r="AJ144" s="1134"/>
      <c r="AK144" s="1134"/>
      <c r="AL144" s="1134"/>
      <c r="AM144" s="1134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</row>
    <row r="145" spans="1:78" ht="15">
      <c r="A145" s="1112"/>
      <c r="B145" s="1112"/>
      <c r="C145" s="1112"/>
      <c r="D145" s="1112"/>
      <c r="E145" s="1112"/>
      <c r="F145" s="1112"/>
      <c r="G145" s="1112"/>
      <c r="H145" s="1138"/>
      <c r="I145" s="1138"/>
      <c r="J145" s="1138"/>
      <c r="K145" s="1138"/>
      <c r="L145" s="1138"/>
      <c r="M145" s="1138"/>
      <c r="N145" s="1138"/>
      <c r="O145" s="1138"/>
      <c r="P145" s="1138"/>
      <c r="Q145" s="1138"/>
      <c r="R145" s="1138"/>
      <c r="S145" s="1138"/>
      <c r="T145" s="1138"/>
      <c r="U145" s="1138"/>
      <c r="V145" s="1138"/>
      <c r="W145" s="1138"/>
      <c r="X145" s="1138"/>
      <c r="Y145" s="1138"/>
      <c r="Z145" s="1138"/>
      <c r="AA145" s="1138"/>
      <c r="AB145" s="1112"/>
      <c r="AC145" s="1112"/>
      <c r="AD145" s="1112"/>
      <c r="AE145" s="1138"/>
      <c r="AF145" s="1138"/>
      <c r="AG145" s="1138"/>
      <c r="AH145" s="1138"/>
      <c r="AI145" s="1138"/>
      <c r="AJ145" s="1138"/>
      <c r="AK145" s="1138"/>
      <c r="AL145" s="1138"/>
      <c r="AM145" s="1138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</row>
    <row r="146" spans="1:78" ht="12.75">
      <c r="A146" s="1134"/>
      <c r="B146" s="1134"/>
      <c r="C146" s="1134"/>
      <c r="D146" s="1134"/>
      <c r="E146" s="1134"/>
      <c r="F146" s="1134"/>
      <c r="G146" s="1134"/>
      <c r="H146" s="1136"/>
      <c r="I146" s="1136"/>
      <c r="J146" s="1136"/>
      <c r="K146" s="1136"/>
      <c r="L146" s="1136"/>
      <c r="M146" s="1136"/>
      <c r="N146" s="1136"/>
      <c r="O146" s="1136"/>
      <c r="P146" s="1136"/>
      <c r="Q146" s="1136"/>
      <c r="R146" s="1136"/>
      <c r="S146" s="1136"/>
      <c r="T146" s="1134"/>
      <c r="U146" s="1134"/>
      <c r="V146" s="1134"/>
      <c r="W146" s="119"/>
      <c r="X146" s="119"/>
      <c r="Y146" s="119"/>
      <c r="Z146" s="119"/>
      <c r="AA146" s="119"/>
      <c r="AB146" s="1134"/>
      <c r="AC146" s="1134"/>
      <c r="AD146" s="1134"/>
      <c r="AE146" s="1134"/>
      <c r="AF146" s="1134"/>
      <c r="AG146" s="1134"/>
      <c r="AH146" s="1137"/>
      <c r="AI146" s="1137"/>
      <c r="AJ146" s="1134"/>
      <c r="AK146" s="1134"/>
      <c r="AL146" s="1134"/>
      <c r="AM146" s="1134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</row>
    <row r="147" spans="1:78" ht="12.75">
      <c r="A147" s="1126"/>
      <c r="B147" s="1126"/>
      <c r="C147" s="1126"/>
      <c r="D147" s="1126"/>
      <c r="E147" s="1126"/>
      <c r="F147" s="1126"/>
      <c r="G147" s="1126"/>
      <c r="H147" s="1126"/>
      <c r="I147" s="1126"/>
      <c r="J147" s="1126"/>
      <c r="K147" s="1126"/>
      <c r="L147" s="1126"/>
      <c r="M147" s="1126"/>
      <c r="N147" s="1126"/>
      <c r="O147" s="1126"/>
      <c r="P147" s="1126"/>
      <c r="Q147" s="1126"/>
      <c r="R147" s="1126"/>
      <c r="S147" s="1126"/>
      <c r="T147" s="1126"/>
      <c r="U147" s="1126"/>
      <c r="V147" s="1126"/>
      <c r="W147" s="1126"/>
      <c r="X147" s="1126"/>
      <c r="Y147" s="1126"/>
      <c r="Z147" s="1126"/>
      <c r="AA147" s="1126"/>
      <c r="AB147" s="1126"/>
      <c r="AC147" s="1126"/>
      <c r="AD147" s="1126"/>
      <c r="AE147" s="1126"/>
      <c r="AF147" s="1126"/>
      <c r="AG147" s="1126"/>
      <c r="AH147" s="1126"/>
      <c r="AI147" s="1126"/>
      <c r="AJ147" s="1126"/>
      <c r="AK147" s="1126"/>
      <c r="AL147" s="1126"/>
      <c r="AM147" s="1126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</row>
    <row r="148" spans="1:78" ht="15">
      <c r="A148" s="1112"/>
      <c r="B148" s="1112"/>
      <c r="C148" s="1112"/>
      <c r="D148" s="1112"/>
      <c r="E148" s="1112"/>
      <c r="F148" s="1112"/>
      <c r="G148" s="1112"/>
      <c r="H148" s="1123"/>
      <c r="I148" s="1123"/>
      <c r="J148" s="1123"/>
      <c r="K148" s="1123"/>
      <c r="L148" s="1123"/>
      <c r="M148" s="1123"/>
      <c r="N148" s="1123"/>
      <c r="O148" s="1123"/>
      <c r="P148" s="1123"/>
      <c r="Q148" s="1123"/>
      <c r="R148" s="1123"/>
      <c r="S148" s="1123"/>
      <c r="T148" s="1123"/>
      <c r="U148" s="1123"/>
      <c r="V148" s="1123"/>
      <c r="W148" s="1123"/>
      <c r="X148" s="1123"/>
      <c r="Y148" s="1123"/>
      <c r="Z148" s="1123"/>
      <c r="AA148" s="1123"/>
      <c r="AB148" s="1123"/>
      <c r="AC148" s="1123"/>
      <c r="AD148" s="1123"/>
      <c r="AE148" s="1123"/>
      <c r="AF148" s="1123"/>
      <c r="AG148" s="1123"/>
      <c r="AH148" s="1123"/>
      <c r="AI148" s="1123"/>
      <c r="AJ148" s="1123"/>
      <c r="AK148" s="1123"/>
      <c r="AL148" s="1123"/>
      <c r="AM148" s="1123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</row>
    <row r="149" spans="1:78" ht="15">
      <c r="A149" s="1112"/>
      <c r="B149" s="1112"/>
      <c r="C149" s="1112"/>
      <c r="D149" s="1112"/>
      <c r="E149" s="1112"/>
      <c r="F149" s="1112"/>
      <c r="G149" s="1112"/>
      <c r="H149" s="1123"/>
      <c r="I149" s="1123"/>
      <c r="J149" s="1123"/>
      <c r="K149" s="1123"/>
      <c r="L149" s="1123"/>
      <c r="M149" s="1123"/>
      <c r="N149" s="1123"/>
      <c r="O149" s="1123"/>
      <c r="P149" s="1123"/>
      <c r="Q149" s="1123"/>
      <c r="R149" s="1123"/>
      <c r="S149" s="1123"/>
      <c r="T149" s="1123"/>
      <c r="U149" s="1123"/>
      <c r="V149" s="1123"/>
      <c r="W149" s="1123"/>
      <c r="X149" s="1123"/>
      <c r="Y149" s="1123"/>
      <c r="Z149" s="1123"/>
      <c r="AA149" s="1123"/>
      <c r="AB149" s="1123"/>
      <c r="AC149" s="1123"/>
      <c r="AD149" s="1123"/>
      <c r="AE149" s="1123"/>
      <c r="AF149" s="1123"/>
      <c r="AG149" s="1123"/>
      <c r="AH149" s="1123"/>
      <c r="AI149" s="1123"/>
      <c r="AJ149" s="1123"/>
      <c r="AK149" s="1123"/>
      <c r="AL149" s="1123"/>
      <c r="AM149" s="1123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</row>
    <row r="150" spans="1:78" ht="12.75">
      <c r="A150" s="1135"/>
      <c r="B150" s="1135"/>
      <c r="C150" s="1135"/>
      <c r="D150" s="1135"/>
      <c r="E150" s="1135"/>
      <c r="F150" s="1135"/>
      <c r="G150" s="1135"/>
      <c r="H150" s="1135"/>
      <c r="I150" s="1135"/>
      <c r="J150" s="1135"/>
      <c r="K150" s="1135"/>
      <c r="L150" s="1135"/>
      <c r="M150" s="1135"/>
      <c r="N150" s="1135"/>
      <c r="O150" s="1135"/>
      <c r="P150" s="1135"/>
      <c r="Q150" s="1135"/>
      <c r="R150" s="1135"/>
      <c r="S150" s="1135"/>
      <c r="T150" s="1135"/>
      <c r="U150" s="1135"/>
      <c r="V150" s="1135"/>
      <c r="W150" s="1135"/>
      <c r="X150" s="1135"/>
      <c r="Y150" s="1135"/>
      <c r="Z150" s="1135"/>
      <c r="AA150" s="1135"/>
      <c r="AB150" s="1135"/>
      <c r="AC150" s="1135"/>
      <c r="AD150" s="1135"/>
      <c r="AE150" s="1135"/>
      <c r="AF150" s="1135"/>
      <c r="AG150" s="1135"/>
      <c r="AH150" s="1135"/>
      <c r="AI150" s="1135"/>
      <c r="AJ150" s="1135"/>
      <c r="AK150" s="1135"/>
      <c r="AL150" s="1135"/>
      <c r="AM150" s="1135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</row>
    <row r="151" spans="1:78" ht="15">
      <c r="A151" s="1126"/>
      <c r="B151" s="1126"/>
      <c r="C151" s="1126"/>
      <c r="D151" s="1126"/>
      <c r="E151" s="1126"/>
      <c r="F151" s="1126"/>
      <c r="G151" s="1126"/>
      <c r="H151" s="1133"/>
      <c r="I151" s="1133"/>
      <c r="J151" s="1133"/>
      <c r="K151" s="1133"/>
      <c r="L151" s="1133"/>
      <c r="M151" s="1133"/>
      <c r="N151" s="1133"/>
      <c r="O151" s="1133"/>
      <c r="P151" s="1133"/>
      <c r="Q151" s="1133"/>
      <c r="R151" s="1133"/>
      <c r="S151" s="1133"/>
      <c r="T151" s="1133"/>
      <c r="U151" s="1133"/>
      <c r="V151" s="1133"/>
      <c r="W151" s="1133"/>
      <c r="X151" s="1133"/>
      <c r="Y151" s="1133"/>
      <c r="Z151" s="1133"/>
      <c r="AA151" s="1133"/>
      <c r="AB151" s="1133"/>
      <c r="AC151" s="1133"/>
      <c r="AD151" s="1133"/>
      <c r="AE151" s="1133"/>
      <c r="AF151" s="1133"/>
      <c r="AG151" s="1133"/>
      <c r="AH151" s="1133"/>
      <c r="AI151" s="1133"/>
      <c r="AJ151" s="1133"/>
      <c r="AK151" s="1133"/>
      <c r="AL151" s="1133"/>
      <c r="AM151" s="1133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</row>
    <row r="152" spans="1:78" ht="15">
      <c r="A152" s="1131"/>
      <c r="B152" s="1131"/>
      <c r="C152" s="1131"/>
      <c r="D152" s="1131"/>
      <c r="E152" s="1131"/>
      <c r="F152" s="1131"/>
      <c r="G152" s="1131"/>
      <c r="H152" s="1132"/>
      <c r="I152" s="1132"/>
      <c r="J152" s="1132"/>
      <c r="K152" s="1132"/>
      <c r="L152" s="1132"/>
      <c r="M152" s="1132"/>
      <c r="N152" s="1132"/>
      <c r="O152" s="1132"/>
      <c r="P152" s="1132"/>
      <c r="Q152" s="1132"/>
      <c r="R152" s="1132"/>
      <c r="S152" s="1132"/>
      <c r="T152" s="1132"/>
      <c r="U152" s="1132"/>
      <c r="V152" s="1132"/>
      <c r="W152" s="1132"/>
      <c r="X152" s="1132"/>
      <c r="Y152" s="1132"/>
      <c r="Z152" s="1132"/>
      <c r="AA152" s="1132"/>
      <c r="AB152" s="1132"/>
      <c r="AC152" s="1132"/>
      <c r="AD152" s="1132"/>
      <c r="AE152" s="1132"/>
      <c r="AF152" s="1132"/>
      <c r="AG152" s="1132"/>
      <c r="AH152" s="1132"/>
      <c r="AI152" s="1132"/>
      <c r="AJ152" s="1132"/>
      <c r="AK152" s="1132"/>
      <c r="AL152" s="1132"/>
      <c r="AM152" s="1132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</row>
    <row r="153" spans="1:78" ht="15">
      <c r="A153" s="1126"/>
      <c r="B153" s="1126"/>
      <c r="C153" s="1126"/>
      <c r="D153" s="1126"/>
      <c r="E153" s="1126"/>
      <c r="F153" s="1126"/>
      <c r="G153" s="1126"/>
      <c r="H153" s="1133"/>
      <c r="I153" s="1133"/>
      <c r="J153" s="1133"/>
      <c r="K153" s="1133"/>
      <c r="L153" s="1133"/>
      <c r="M153" s="1133"/>
      <c r="N153" s="1133"/>
      <c r="O153" s="1133"/>
      <c r="P153" s="1133"/>
      <c r="Q153" s="1133"/>
      <c r="R153" s="1133"/>
      <c r="S153" s="1133"/>
      <c r="T153" s="1133"/>
      <c r="U153" s="1133"/>
      <c r="V153" s="1133"/>
      <c r="W153" s="1133"/>
      <c r="X153" s="1133"/>
      <c r="Y153" s="1133"/>
      <c r="Z153" s="1133"/>
      <c r="AA153" s="1133"/>
      <c r="AB153" s="1133"/>
      <c r="AC153" s="1133"/>
      <c r="AD153" s="1133"/>
      <c r="AE153" s="1133"/>
      <c r="AF153" s="1133"/>
      <c r="AG153" s="1133"/>
      <c r="AH153" s="1133"/>
      <c r="AI153" s="1133"/>
      <c r="AJ153" s="1133"/>
      <c r="AK153" s="1133"/>
      <c r="AL153" s="1133"/>
      <c r="AM153" s="1133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</row>
    <row r="154" spans="1:78" ht="15">
      <c r="A154" s="1131"/>
      <c r="B154" s="1131"/>
      <c r="C154" s="1131"/>
      <c r="D154" s="1131"/>
      <c r="E154" s="1131"/>
      <c r="F154" s="1131"/>
      <c r="G154" s="1131"/>
      <c r="H154" s="1132"/>
      <c r="I154" s="1132"/>
      <c r="J154" s="1132"/>
      <c r="K154" s="1132"/>
      <c r="L154" s="1132"/>
      <c r="M154" s="1132"/>
      <c r="N154" s="1132"/>
      <c r="O154" s="1132"/>
      <c r="P154" s="1132"/>
      <c r="Q154" s="1132"/>
      <c r="R154" s="1132"/>
      <c r="S154" s="1132"/>
      <c r="T154" s="1132"/>
      <c r="U154" s="1132"/>
      <c r="V154" s="1132"/>
      <c r="W154" s="1132"/>
      <c r="X154" s="1132"/>
      <c r="Y154" s="1132"/>
      <c r="Z154" s="1132"/>
      <c r="AA154" s="1132"/>
      <c r="AB154" s="1132"/>
      <c r="AC154" s="1132"/>
      <c r="AD154" s="1132"/>
      <c r="AE154" s="1132"/>
      <c r="AF154" s="1132"/>
      <c r="AG154" s="1132"/>
      <c r="AH154" s="1132"/>
      <c r="AI154" s="1132"/>
      <c r="AJ154" s="1132"/>
      <c r="AK154" s="1132"/>
      <c r="AL154" s="1132"/>
      <c r="AM154" s="1132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</row>
    <row r="155" spans="1:78" ht="12.75">
      <c r="A155" s="1126"/>
      <c r="B155" s="1126"/>
      <c r="C155" s="1126"/>
      <c r="D155" s="1126"/>
      <c r="E155" s="1126"/>
      <c r="F155" s="1126"/>
      <c r="G155" s="1126"/>
      <c r="H155" s="1126"/>
      <c r="I155" s="1126"/>
      <c r="J155" s="1126"/>
      <c r="K155" s="1126"/>
      <c r="L155" s="1126"/>
      <c r="M155" s="1126"/>
      <c r="N155" s="1126"/>
      <c r="O155" s="1126"/>
      <c r="P155" s="1126"/>
      <c r="Q155" s="1126"/>
      <c r="R155" s="1126"/>
      <c r="S155" s="1126"/>
      <c r="T155" s="1126"/>
      <c r="U155" s="1126"/>
      <c r="V155" s="1126"/>
      <c r="W155" s="1126"/>
      <c r="X155" s="1126"/>
      <c r="Y155" s="1126"/>
      <c r="Z155" s="1126"/>
      <c r="AA155" s="1126"/>
      <c r="AB155" s="1126"/>
      <c r="AC155" s="1126"/>
      <c r="AD155" s="1126"/>
      <c r="AE155" s="1126"/>
      <c r="AF155" s="1126"/>
      <c r="AG155" s="1126"/>
      <c r="AH155" s="1126"/>
      <c r="AI155" s="1126"/>
      <c r="AJ155" s="1126"/>
      <c r="AK155" s="1126"/>
      <c r="AL155" s="1126"/>
      <c r="AM155" s="1126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</row>
    <row r="156" spans="1:78" ht="12.75">
      <c r="A156" s="1126"/>
      <c r="B156" s="1126"/>
      <c r="C156" s="1126"/>
      <c r="D156" s="1126"/>
      <c r="E156" s="1126"/>
      <c r="F156" s="1126"/>
      <c r="G156" s="1126"/>
      <c r="H156" s="1126"/>
      <c r="I156" s="1126"/>
      <c r="J156" s="1126"/>
      <c r="K156" s="1126"/>
      <c r="L156" s="1126"/>
      <c r="M156" s="1126"/>
      <c r="N156" s="1126"/>
      <c r="O156" s="1126"/>
      <c r="P156" s="1126"/>
      <c r="Q156" s="1126"/>
      <c r="R156" s="1126"/>
      <c r="S156" s="1126"/>
      <c r="T156" s="1126"/>
      <c r="U156" s="1126"/>
      <c r="V156" s="1126"/>
      <c r="W156" s="1126"/>
      <c r="X156" s="1126"/>
      <c r="Y156" s="1126"/>
      <c r="Z156" s="1126"/>
      <c r="AA156" s="1126"/>
      <c r="AB156" s="1126"/>
      <c r="AC156" s="1126"/>
      <c r="AD156" s="1126"/>
      <c r="AE156" s="1126"/>
      <c r="AF156" s="1126"/>
      <c r="AG156" s="1126"/>
      <c r="AH156" s="1126"/>
      <c r="AI156" s="1126"/>
      <c r="AJ156" s="1126"/>
      <c r="AK156" s="1126"/>
      <c r="AL156" s="1126"/>
      <c r="AM156" s="1126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</row>
    <row r="157" spans="1:78" ht="14.25">
      <c r="A157" s="1130"/>
      <c r="B157" s="1130"/>
      <c r="C157" s="1130"/>
      <c r="D157" s="1130"/>
      <c r="E157" s="1130"/>
      <c r="F157" s="1130"/>
      <c r="G157" s="1130"/>
      <c r="H157" s="1128"/>
      <c r="I157" s="1128"/>
      <c r="J157" s="1128"/>
      <c r="K157" s="1128"/>
      <c r="L157" s="1128"/>
      <c r="M157" s="1128"/>
      <c r="N157" s="1128"/>
      <c r="O157" s="1128"/>
      <c r="P157" s="1128"/>
      <c r="Q157" s="1128"/>
      <c r="R157" s="1128"/>
      <c r="S157" s="1128"/>
      <c r="T157" s="1128"/>
      <c r="U157" s="1128"/>
      <c r="V157" s="1128"/>
      <c r="W157" s="1128"/>
      <c r="X157" s="1131"/>
      <c r="Y157" s="1131"/>
      <c r="Z157" s="1131"/>
      <c r="AA157" s="1131"/>
      <c r="AB157" s="1131"/>
      <c r="AC157" s="1112"/>
      <c r="AD157" s="1112"/>
      <c r="AE157" s="1112"/>
      <c r="AF157" s="1112"/>
      <c r="AG157" s="1112"/>
      <c r="AH157" s="1112"/>
      <c r="AI157" s="1112"/>
      <c r="AJ157" s="1112"/>
      <c r="AK157" s="1112"/>
      <c r="AL157" s="1112"/>
      <c r="AM157" s="1112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</row>
    <row r="158" spans="1:78" ht="15">
      <c r="A158" s="1112"/>
      <c r="B158" s="1112"/>
      <c r="C158" s="1112"/>
      <c r="D158" s="1112"/>
      <c r="E158" s="1112"/>
      <c r="F158" s="1112"/>
      <c r="G158" s="1112"/>
      <c r="H158" s="1128"/>
      <c r="I158" s="1128"/>
      <c r="J158" s="1128"/>
      <c r="K158" s="1128"/>
      <c r="L158" s="1128"/>
      <c r="M158" s="1128"/>
      <c r="N158" s="1128"/>
      <c r="O158" s="1128"/>
      <c r="P158" s="1128"/>
      <c r="Q158" s="1128"/>
      <c r="R158" s="1128"/>
      <c r="S158" s="1128"/>
      <c r="T158" s="1128"/>
      <c r="U158" s="1128"/>
      <c r="V158" s="1128"/>
      <c r="W158" s="1128"/>
      <c r="X158" s="1112"/>
      <c r="Y158" s="1112"/>
      <c r="Z158" s="1112"/>
      <c r="AA158" s="1112"/>
      <c r="AB158" s="1112"/>
      <c r="AC158" s="1123"/>
      <c r="AD158" s="1123"/>
      <c r="AE158" s="1123"/>
      <c r="AF158" s="1123"/>
      <c r="AG158" s="1123"/>
      <c r="AH158" s="1123"/>
      <c r="AI158" s="1123"/>
      <c r="AJ158" s="1123"/>
      <c r="AK158" s="1123"/>
      <c r="AL158" s="1123"/>
      <c r="AM158" s="1123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</row>
    <row r="159" spans="1:78" ht="15">
      <c r="A159" s="1112"/>
      <c r="B159" s="1112"/>
      <c r="C159" s="1112"/>
      <c r="D159" s="1112"/>
      <c r="E159" s="1112"/>
      <c r="F159" s="1112"/>
      <c r="G159" s="1112"/>
      <c r="H159" s="1128"/>
      <c r="I159" s="1128"/>
      <c r="J159" s="1128"/>
      <c r="K159" s="1128"/>
      <c r="L159" s="1128"/>
      <c r="M159" s="1128"/>
      <c r="N159" s="1128"/>
      <c r="O159" s="1128"/>
      <c r="P159" s="1128"/>
      <c r="Q159" s="1128"/>
      <c r="R159" s="1128"/>
      <c r="S159" s="1128"/>
      <c r="T159" s="1128"/>
      <c r="U159" s="1128"/>
      <c r="V159" s="1128"/>
      <c r="W159" s="1128"/>
      <c r="X159" s="1112"/>
      <c r="Y159" s="1112"/>
      <c r="Z159" s="1112"/>
      <c r="AA159" s="1112"/>
      <c r="AB159" s="1112"/>
      <c r="AC159" s="1123"/>
      <c r="AD159" s="1123"/>
      <c r="AE159" s="1123"/>
      <c r="AF159" s="1123"/>
      <c r="AG159" s="1123"/>
      <c r="AH159" s="1123"/>
      <c r="AI159" s="1123"/>
      <c r="AJ159" s="1123"/>
      <c r="AK159" s="1123"/>
      <c r="AL159" s="1123"/>
      <c r="AM159" s="1123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</row>
    <row r="160" spans="1:78" ht="14.25">
      <c r="A160" s="1130"/>
      <c r="B160" s="1130"/>
      <c r="C160" s="1130"/>
      <c r="D160" s="1130"/>
      <c r="E160" s="1130"/>
      <c r="F160" s="1130"/>
      <c r="G160" s="1130"/>
      <c r="H160" s="1128"/>
      <c r="I160" s="1128"/>
      <c r="J160" s="1128"/>
      <c r="K160" s="1128"/>
      <c r="L160" s="1128"/>
      <c r="M160" s="1128"/>
      <c r="N160" s="1128"/>
      <c r="O160" s="1128"/>
      <c r="P160" s="1128"/>
      <c r="Q160" s="1128"/>
      <c r="R160" s="1128"/>
      <c r="S160" s="1128"/>
      <c r="T160" s="1128"/>
      <c r="U160" s="1128"/>
      <c r="V160" s="1128"/>
      <c r="W160" s="1128"/>
      <c r="X160" s="1131"/>
      <c r="Y160" s="1131"/>
      <c r="Z160" s="1131"/>
      <c r="AA160" s="1131"/>
      <c r="AB160" s="1131"/>
      <c r="AC160" s="1112"/>
      <c r="AD160" s="1112"/>
      <c r="AE160" s="1112"/>
      <c r="AF160" s="1112"/>
      <c r="AG160" s="1112"/>
      <c r="AH160" s="1112"/>
      <c r="AI160" s="1112"/>
      <c r="AJ160" s="1112"/>
      <c r="AK160" s="1112"/>
      <c r="AL160" s="1112"/>
      <c r="AM160" s="1112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</row>
    <row r="161" spans="1:78" ht="15">
      <c r="A161" s="1112"/>
      <c r="B161" s="1112"/>
      <c r="C161" s="1112"/>
      <c r="D161" s="1112"/>
      <c r="E161" s="1112"/>
      <c r="F161" s="1112"/>
      <c r="G161" s="1112"/>
      <c r="H161" s="1128"/>
      <c r="I161" s="1128"/>
      <c r="J161" s="1128"/>
      <c r="K161" s="1128"/>
      <c r="L161" s="1128"/>
      <c r="M161" s="1128"/>
      <c r="N161" s="1128"/>
      <c r="O161" s="1128"/>
      <c r="P161" s="1128"/>
      <c r="Q161" s="1128"/>
      <c r="R161" s="1128"/>
      <c r="S161" s="1128"/>
      <c r="T161" s="1128"/>
      <c r="U161" s="1128"/>
      <c r="V161" s="1128"/>
      <c r="W161" s="1128"/>
      <c r="X161" s="1112"/>
      <c r="Y161" s="1112"/>
      <c r="Z161" s="1112"/>
      <c r="AA161" s="1112"/>
      <c r="AB161" s="1112"/>
      <c r="AC161" s="1123"/>
      <c r="AD161" s="1123"/>
      <c r="AE161" s="1123"/>
      <c r="AF161" s="1123"/>
      <c r="AG161" s="1123"/>
      <c r="AH161" s="1123"/>
      <c r="AI161" s="1123"/>
      <c r="AJ161" s="1123"/>
      <c r="AK161" s="1123"/>
      <c r="AL161" s="1123"/>
      <c r="AM161" s="1123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7"/>
      <c r="BZ161" s="117"/>
    </row>
    <row r="162" spans="1:78" ht="15">
      <c r="A162" s="1112"/>
      <c r="B162" s="1112"/>
      <c r="C162" s="1112"/>
      <c r="D162" s="1112"/>
      <c r="E162" s="1112"/>
      <c r="F162" s="1112"/>
      <c r="G162" s="1112"/>
      <c r="H162" s="1128"/>
      <c r="I162" s="1128"/>
      <c r="J162" s="1128"/>
      <c r="K162" s="1128"/>
      <c r="L162" s="1128"/>
      <c r="M162" s="1128"/>
      <c r="N162" s="1128"/>
      <c r="O162" s="1128"/>
      <c r="P162" s="1128"/>
      <c r="Q162" s="1128"/>
      <c r="R162" s="1128"/>
      <c r="S162" s="1128"/>
      <c r="T162" s="1128"/>
      <c r="U162" s="1128"/>
      <c r="V162" s="1128"/>
      <c r="W162" s="1128"/>
      <c r="X162" s="1112"/>
      <c r="Y162" s="1112"/>
      <c r="Z162" s="1112"/>
      <c r="AA162" s="1112"/>
      <c r="AB162" s="1112"/>
      <c r="AC162" s="1123"/>
      <c r="AD162" s="1123"/>
      <c r="AE162" s="1123"/>
      <c r="AF162" s="1123"/>
      <c r="AG162" s="1123"/>
      <c r="AH162" s="1123"/>
      <c r="AI162" s="1123"/>
      <c r="AJ162" s="1123"/>
      <c r="AK162" s="1123"/>
      <c r="AL162" s="1123"/>
      <c r="AM162" s="1123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117"/>
      <c r="BZ162" s="117"/>
    </row>
    <row r="163" spans="1:78" ht="14.25">
      <c r="A163" s="1130"/>
      <c r="B163" s="1130"/>
      <c r="C163" s="1130"/>
      <c r="D163" s="1130"/>
      <c r="E163" s="1130"/>
      <c r="F163" s="1130"/>
      <c r="G163" s="1130"/>
      <c r="H163" s="1128"/>
      <c r="I163" s="1128"/>
      <c r="J163" s="1128"/>
      <c r="K163" s="1128"/>
      <c r="L163" s="1128"/>
      <c r="M163" s="1128"/>
      <c r="N163" s="1128"/>
      <c r="O163" s="1128"/>
      <c r="P163" s="1128"/>
      <c r="Q163" s="1128"/>
      <c r="R163" s="1128"/>
      <c r="S163" s="1128"/>
      <c r="T163" s="1128"/>
      <c r="U163" s="1128"/>
      <c r="V163" s="1128"/>
      <c r="W163" s="1128"/>
      <c r="X163" s="1131"/>
      <c r="Y163" s="1131"/>
      <c r="Z163" s="1131"/>
      <c r="AA163" s="1131"/>
      <c r="AB163" s="1131"/>
      <c r="AC163" s="1112"/>
      <c r="AD163" s="1112"/>
      <c r="AE163" s="1112"/>
      <c r="AF163" s="1112"/>
      <c r="AG163" s="1112"/>
      <c r="AH163" s="1112"/>
      <c r="AI163" s="1112"/>
      <c r="AJ163" s="1112"/>
      <c r="AK163" s="1112"/>
      <c r="AL163" s="1112"/>
      <c r="AM163" s="1112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17"/>
      <c r="BZ163" s="117"/>
    </row>
    <row r="164" spans="1:78" ht="15">
      <c r="A164" s="1112"/>
      <c r="B164" s="1112"/>
      <c r="C164" s="1112"/>
      <c r="D164" s="1112"/>
      <c r="E164" s="1112"/>
      <c r="F164" s="1112"/>
      <c r="G164" s="1112"/>
      <c r="H164" s="1128"/>
      <c r="I164" s="1128"/>
      <c r="J164" s="1128"/>
      <c r="K164" s="1128"/>
      <c r="L164" s="1128"/>
      <c r="M164" s="1128"/>
      <c r="N164" s="1128"/>
      <c r="O164" s="1128"/>
      <c r="P164" s="1128"/>
      <c r="Q164" s="1128"/>
      <c r="R164" s="1128"/>
      <c r="S164" s="1128"/>
      <c r="T164" s="1128"/>
      <c r="U164" s="1128"/>
      <c r="V164" s="1128"/>
      <c r="W164" s="1128"/>
      <c r="X164" s="1112"/>
      <c r="Y164" s="1112"/>
      <c r="Z164" s="1112"/>
      <c r="AA164" s="1112"/>
      <c r="AB164" s="1112"/>
      <c r="AC164" s="1123"/>
      <c r="AD164" s="1123"/>
      <c r="AE164" s="1123"/>
      <c r="AF164" s="1123"/>
      <c r="AG164" s="1123"/>
      <c r="AH164" s="1123"/>
      <c r="AI164" s="1123"/>
      <c r="AJ164" s="1123"/>
      <c r="AK164" s="1123"/>
      <c r="AL164" s="1123"/>
      <c r="AM164" s="1123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</row>
    <row r="165" spans="1:78" ht="15">
      <c r="A165" s="1112"/>
      <c r="B165" s="1112"/>
      <c r="C165" s="1112"/>
      <c r="D165" s="1112"/>
      <c r="E165" s="1112"/>
      <c r="F165" s="1112"/>
      <c r="G165" s="1112"/>
      <c r="H165" s="1128"/>
      <c r="I165" s="1128"/>
      <c r="J165" s="1128"/>
      <c r="K165" s="1128"/>
      <c r="L165" s="1128"/>
      <c r="M165" s="1128"/>
      <c r="N165" s="1128"/>
      <c r="O165" s="1128"/>
      <c r="P165" s="1128"/>
      <c r="Q165" s="1128"/>
      <c r="R165" s="1128"/>
      <c r="S165" s="1128"/>
      <c r="T165" s="1128"/>
      <c r="U165" s="1128"/>
      <c r="V165" s="1128"/>
      <c r="W165" s="1128"/>
      <c r="X165" s="1112"/>
      <c r="Y165" s="1112"/>
      <c r="Z165" s="1112"/>
      <c r="AA165" s="1112"/>
      <c r="AB165" s="1112"/>
      <c r="AC165" s="1123"/>
      <c r="AD165" s="1123"/>
      <c r="AE165" s="1123"/>
      <c r="AF165" s="1123"/>
      <c r="AG165" s="1123"/>
      <c r="AH165" s="1123"/>
      <c r="AI165" s="1123"/>
      <c r="AJ165" s="1123"/>
      <c r="AK165" s="1123"/>
      <c r="AL165" s="1123"/>
      <c r="AM165" s="1123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</row>
    <row r="166" spans="1:78" ht="12.75">
      <c r="A166" s="1126"/>
      <c r="B166" s="1126"/>
      <c r="C166" s="1126"/>
      <c r="D166" s="1126"/>
      <c r="E166" s="1126"/>
      <c r="F166" s="1126"/>
      <c r="G166" s="1126"/>
      <c r="H166" s="1126"/>
      <c r="I166" s="1126"/>
      <c r="J166" s="1126"/>
      <c r="K166" s="1126"/>
      <c r="L166" s="1126"/>
      <c r="M166" s="1126"/>
      <c r="N166" s="1126"/>
      <c r="O166" s="1126"/>
      <c r="P166" s="1126"/>
      <c r="Q166" s="1126"/>
      <c r="R166" s="1126"/>
      <c r="S166" s="1126"/>
      <c r="T166" s="1126"/>
      <c r="U166" s="1126"/>
      <c r="V166" s="1126"/>
      <c r="W166" s="1126"/>
      <c r="X166" s="1126"/>
      <c r="Y166" s="1126"/>
      <c r="Z166" s="1126"/>
      <c r="AA166" s="1126"/>
      <c r="AB166" s="1126"/>
      <c r="AC166" s="1126"/>
      <c r="AD166" s="1126"/>
      <c r="AE166" s="1126"/>
      <c r="AF166" s="1126"/>
      <c r="AG166" s="1126"/>
      <c r="AH166" s="1126"/>
      <c r="AI166" s="1126"/>
      <c r="AJ166" s="1126"/>
      <c r="AK166" s="1126"/>
      <c r="AL166" s="1126"/>
      <c r="AM166" s="1126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</row>
    <row r="167" spans="1:78" ht="15">
      <c r="A167" s="1112"/>
      <c r="B167" s="1112"/>
      <c r="C167" s="1112"/>
      <c r="D167" s="1112"/>
      <c r="E167" s="1112"/>
      <c r="F167" s="1112"/>
      <c r="G167" s="1112"/>
      <c r="H167" s="1128"/>
      <c r="I167" s="1128"/>
      <c r="J167" s="1128"/>
      <c r="K167" s="1128"/>
      <c r="L167" s="1128"/>
      <c r="M167" s="1128"/>
      <c r="N167" s="1128"/>
      <c r="O167" s="1128"/>
      <c r="P167" s="1127"/>
      <c r="Q167" s="1127"/>
      <c r="R167" s="1128"/>
      <c r="S167" s="1128"/>
      <c r="T167" s="1128"/>
      <c r="U167" s="1128"/>
      <c r="V167" s="1128"/>
      <c r="W167" s="1128"/>
      <c r="X167" s="1112"/>
      <c r="Y167" s="1112"/>
      <c r="Z167" s="1112"/>
      <c r="AA167" s="1112"/>
      <c r="AB167" s="1112"/>
      <c r="AC167" s="1112"/>
      <c r="AD167" s="1112"/>
      <c r="AE167" s="1112"/>
      <c r="AF167" s="1112"/>
      <c r="AG167" s="1112"/>
      <c r="AH167" s="1112"/>
      <c r="AI167" s="1112"/>
      <c r="AJ167" s="1112"/>
      <c r="AK167" s="1112"/>
      <c r="AL167" s="1129"/>
      <c r="AM167" s="1129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17"/>
      <c r="BZ167" s="117"/>
    </row>
    <row r="168" spans="1:78" ht="15">
      <c r="A168" s="1112"/>
      <c r="B168" s="1112"/>
      <c r="C168" s="1112"/>
      <c r="D168" s="1112"/>
      <c r="E168" s="1112"/>
      <c r="F168" s="1112"/>
      <c r="G168" s="1112"/>
      <c r="H168" s="1128"/>
      <c r="I168" s="1128"/>
      <c r="J168" s="1128"/>
      <c r="K168" s="1128"/>
      <c r="L168" s="1128"/>
      <c r="M168" s="1128"/>
      <c r="N168" s="1128"/>
      <c r="O168" s="1128"/>
      <c r="P168" s="1127"/>
      <c r="Q168" s="1127"/>
      <c r="R168" s="1128"/>
      <c r="S168" s="1128"/>
      <c r="T168" s="1128"/>
      <c r="U168" s="1128"/>
      <c r="V168" s="1128"/>
      <c r="W168" s="1128"/>
      <c r="X168" s="1112"/>
      <c r="Y168" s="1112"/>
      <c r="Z168" s="1112"/>
      <c r="AA168" s="1112"/>
      <c r="AB168" s="1112"/>
      <c r="AC168" s="1112"/>
      <c r="AD168" s="1112"/>
      <c r="AE168" s="1112"/>
      <c r="AF168" s="1112"/>
      <c r="AG168" s="1112"/>
      <c r="AH168" s="1112"/>
      <c r="AI168" s="1112"/>
      <c r="AJ168" s="1112"/>
      <c r="AK168" s="1112"/>
      <c r="AL168" s="1129"/>
      <c r="AM168" s="1129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</row>
    <row r="169" spans="1:78" ht="15">
      <c r="A169" s="1112"/>
      <c r="B169" s="1112"/>
      <c r="C169" s="1112"/>
      <c r="D169" s="1112"/>
      <c r="E169" s="1112"/>
      <c r="F169" s="1112"/>
      <c r="G169" s="1112"/>
      <c r="H169" s="1128"/>
      <c r="I169" s="1128"/>
      <c r="J169" s="1128"/>
      <c r="K169" s="1128"/>
      <c r="L169" s="1128"/>
      <c r="M169" s="1128"/>
      <c r="N169" s="1128"/>
      <c r="O169" s="1128"/>
      <c r="P169" s="1127"/>
      <c r="Q169" s="1127"/>
      <c r="R169" s="1128"/>
      <c r="S169" s="1128"/>
      <c r="T169" s="1128"/>
      <c r="U169" s="1128"/>
      <c r="V169" s="1128"/>
      <c r="W169" s="1128"/>
      <c r="X169" s="1112"/>
      <c r="Y169" s="1112"/>
      <c r="Z169" s="1112"/>
      <c r="AA169" s="1112"/>
      <c r="AB169" s="1112"/>
      <c r="AC169" s="1112"/>
      <c r="AD169" s="1112"/>
      <c r="AE169" s="1112"/>
      <c r="AF169" s="1112"/>
      <c r="AG169" s="1112"/>
      <c r="AH169" s="1112"/>
      <c r="AI169" s="1112"/>
      <c r="AJ169" s="1112"/>
      <c r="AK169" s="1112"/>
      <c r="AL169" s="1129"/>
      <c r="AM169" s="1129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</row>
    <row r="170" spans="1:78" ht="15">
      <c r="A170" s="1112"/>
      <c r="B170" s="1112"/>
      <c r="C170" s="1112"/>
      <c r="D170" s="1112"/>
      <c r="E170" s="1112"/>
      <c r="F170" s="1112"/>
      <c r="G170" s="1112"/>
      <c r="H170" s="1128"/>
      <c r="I170" s="1128"/>
      <c r="J170" s="1128"/>
      <c r="K170" s="1128"/>
      <c r="L170" s="1128"/>
      <c r="M170" s="1128"/>
      <c r="N170" s="1128"/>
      <c r="O170" s="1128"/>
      <c r="P170" s="1127"/>
      <c r="Q170" s="1127"/>
      <c r="R170" s="1128"/>
      <c r="S170" s="1128"/>
      <c r="T170" s="1128"/>
      <c r="U170" s="1128"/>
      <c r="V170" s="1128"/>
      <c r="W170" s="1128"/>
      <c r="X170" s="1112"/>
      <c r="Y170" s="1112"/>
      <c r="Z170" s="1112"/>
      <c r="AA170" s="1112"/>
      <c r="AB170" s="1112"/>
      <c r="AC170" s="1112"/>
      <c r="AD170" s="1112"/>
      <c r="AE170" s="1112"/>
      <c r="AF170" s="1112"/>
      <c r="AG170" s="1112"/>
      <c r="AH170" s="1112"/>
      <c r="AI170" s="1112"/>
      <c r="AJ170" s="1112"/>
      <c r="AK170" s="1112"/>
      <c r="AL170" s="1129"/>
      <c r="AM170" s="1129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</row>
    <row r="171" spans="1:78" ht="15">
      <c r="A171" s="1112"/>
      <c r="B171" s="1112"/>
      <c r="C171" s="1112"/>
      <c r="D171" s="1112"/>
      <c r="E171" s="1112"/>
      <c r="F171" s="1112"/>
      <c r="G171" s="1112"/>
      <c r="H171" s="1128"/>
      <c r="I171" s="1128"/>
      <c r="J171" s="1128"/>
      <c r="K171" s="1128"/>
      <c r="L171" s="1128"/>
      <c r="M171" s="1128"/>
      <c r="N171" s="1128"/>
      <c r="O171" s="1128"/>
      <c r="P171" s="1127"/>
      <c r="Q171" s="1127"/>
      <c r="R171" s="1128"/>
      <c r="S171" s="1128"/>
      <c r="T171" s="1128"/>
      <c r="U171" s="1128"/>
      <c r="V171" s="1128"/>
      <c r="W171" s="1128"/>
      <c r="X171" s="1112"/>
      <c r="Y171" s="1112"/>
      <c r="Z171" s="1112"/>
      <c r="AA171" s="1112"/>
      <c r="AB171" s="1112"/>
      <c r="AC171" s="1112"/>
      <c r="AD171" s="1112"/>
      <c r="AE171" s="1112"/>
      <c r="AF171" s="1112"/>
      <c r="AG171" s="1112"/>
      <c r="AH171" s="1112"/>
      <c r="AI171" s="1112"/>
      <c r="AJ171" s="1112"/>
      <c r="AK171" s="1112"/>
      <c r="AL171" s="1129"/>
      <c r="AM171" s="1129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</row>
    <row r="172" spans="1:78" ht="12.75">
      <c r="A172" s="1126"/>
      <c r="B172" s="1126"/>
      <c r="C172" s="1126"/>
      <c r="D172" s="1126"/>
      <c r="E172" s="1126"/>
      <c r="F172" s="1126"/>
      <c r="G172" s="1126"/>
      <c r="H172" s="1126"/>
      <c r="I172" s="1126"/>
      <c r="J172" s="1126"/>
      <c r="K172" s="1126"/>
      <c r="L172" s="1126"/>
      <c r="M172" s="1126"/>
      <c r="N172" s="1126"/>
      <c r="O172" s="1126"/>
      <c r="P172" s="1126"/>
      <c r="Q172" s="1126"/>
      <c r="R172" s="1126"/>
      <c r="S172" s="1126"/>
      <c r="T172" s="1126"/>
      <c r="U172" s="1126"/>
      <c r="V172" s="1126"/>
      <c r="W172" s="1126"/>
      <c r="X172" s="1126"/>
      <c r="Y172" s="1126"/>
      <c r="Z172" s="1126"/>
      <c r="AA172" s="1126"/>
      <c r="AB172" s="1126"/>
      <c r="AC172" s="1126"/>
      <c r="AD172" s="1126"/>
      <c r="AE172" s="1126"/>
      <c r="AF172" s="1126"/>
      <c r="AG172" s="1126"/>
      <c r="AH172" s="1126"/>
      <c r="AI172" s="1126"/>
      <c r="AJ172" s="1126"/>
      <c r="AK172" s="1126"/>
      <c r="AL172" s="1126"/>
      <c r="AM172" s="1126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</row>
    <row r="173" spans="1:78" ht="15">
      <c r="A173" s="1112"/>
      <c r="B173" s="1112"/>
      <c r="C173" s="1112"/>
      <c r="D173" s="1112"/>
      <c r="E173" s="1112"/>
      <c r="F173" s="1112"/>
      <c r="G173" s="1112"/>
      <c r="H173" s="1123"/>
      <c r="I173" s="1123"/>
      <c r="J173" s="1123"/>
      <c r="K173" s="1123"/>
      <c r="L173" s="1123"/>
      <c r="M173" s="1123"/>
      <c r="N173" s="1123"/>
      <c r="O173" s="1123"/>
      <c r="P173" s="1123"/>
      <c r="Q173" s="1123"/>
      <c r="R173" s="1123"/>
      <c r="S173" s="1123"/>
      <c r="T173" s="1123"/>
      <c r="U173" s="1123"/>
      <c r="V173" s="1123"/>
      <c r="W173" s="1123"/>
      <c r="X173" s="1112"/>
      <c r="Y173" s="1112"/>
      <c r="Z173" s="1112"/>
      <c r="AA173" s="1112"/>
      <c r="AB173" s="1112"/>
      <c r="AC173" s="1123"/>
      <c r="AD173" s="1123"/>
      <c r="AE173" s="1123"/>
      <c r="AF173" s="1123"/>
      <c r="AG173" s="1123"/>
      <c r="AH173" s="1123"/>
      <c r="AI173" s="1123"/>
      <c r="AJ173" s="1123"/>
      <c r="AK173" s="1123"/>
      <c r="AL173" s="1123"/>
      <c r="AM173" s="1123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</row>
    <row r="174" spans="1:78" ht="15">
      <c r="A174" s="1112"/>
      <c r="B174" s="1112"/>
      <c r="C174" s="1112"/>
      <c r="D174" s="1112"/>
      <c r="E174" s="1112"/>
      <c r="F174" s="1112"/>
      <c r="G174" s="1112"/>
      <c r="H174" s="1124"/>
      <c r="I174" s="1124"/>
      <c r="J174" s="1124"/>
      <c r="K174" s="1124"/>
      <c r="L174" s="1124"/>
      <c r="M174" s="1124"/>
      <c r="N174" s="1124"/>
      <c r="O174" s="1124"/>
      <c r="P174" s="1124"/>
      <c r="Q174" s="1124"/>
      <c r="R174" s="1124"/>
      <c r="S174" s="1124"/>
      <c r="T174" s="1124"/>
      <c r="U174" s="1124"/>
      <c r="V174" s="1124"/>
      <c r="W174" s="1124"/>
      <c r="X174" s="1112"/>
      <c r="Y174" s="1112"/>
      <c r="Z174" s="1112"/>
      <c r="AA174" s="1112"/>
      <c r="AB174" s="1112"/>
      <c r="AC174" s="1125"/>
      <c r="AD174" s="1125"/>
      <c r="AE174" s="1125"/>
      <c r="AF174" s="1125"/>
      <c r="AG174" s="1125"/>
      <c r="AH174" s="1125"/>
      <c r="AI174" s="1125"/>
      <c r="AJ174" s="1125"/>
      <c r="AK174" s="1125"/>
      <c r="AL174" s="1125"/>
      <c r="AM174" s="1125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</row>
    <row r="175" spans="1:78" ht="15">
      <c r="A175" s="1112"/>
      <c r="B175" s="1112"/>
      <c r="C175" s="1112"/>
      <c r="D175" s="1112"/>
      <c r="E175" s="1112"/>
      <c r="F175" s="1112"/>
      <c r="G175" s="1112"/>
      <c r="H175" s="1123"/>
      <c r="I175" s="1123"/>
      <c r="J175" s="1123"/>
      <c r="K175" s="1123"/>
      <c r="L175" s="1123"/>
      <c r="M175" s="1123"/>
      <c r="N175" s="1123"/>
      <c r="O175" s="1123"/>
      <c r="P175" s="1123"/>
      <c r="Q175" s="1123"/>
      <c r="R175" s="1123"/>
      <c r="S175" s="1123"/>
      <c r="T175" s="1123"/>
      <c r="U175" s="1123"/>
      <c r="V175" s="1123"/>
      <c r="W175" s="1123"/>
      <c r="X175" s="1112"/>
      <c r="Y175" s="1112"/>
      <c r="Z175" s="1112"/>
      <c r="AA175" s="1112"/>
      <c r="AB175" s="1112"/>
      <c r="AC175" s="1123"/>
      <c r="AD175" s="1123"/>
      <c r="AE175" s="1123"/>
      <c r="AF175" s="1123"/>
      <c r="AG175" s="1123"/>
      <c r="AH175" s="1123"/>
      <c r="AI175" s="1123"/>
      <c r="AJ175" s="1123"/>
      <c r="AK175" s="1123"/>
      <c r="AL175" s="1123"/>
      <c r="AM175" s="1123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17"/>
      <c r="BZ175" s="117"/>
    </row>
    <row r="176" spans="1:78" ht="15">
      <c r="A176" s="1112"/>
      <c r="B176" s="1112"/>
      <c r="C176" s="1112"/>
      <c r="D176" s="1112"/>
      <c r="E176" s="1112"/>
      <c r="F176" s="1112"/>
      <c r="G176" s="1112"/>
      <c r="H176" s="1123"/>
      <c r="I176" s="1123"/>
      <c r="J176" s="1123"/>
      <c r="K176" s="1123"/>
      <c r="L176" s="1123"/>
      <c r="M176" s="1123"/>
      <c r="N176" s="1123"/>
      <c r="O176" s="1123"/>
      <c r="P176" s="1123"/>
      <c r="Q176" s="1123"/>
      <c r="R176" s="1123"/>
      <c r="S176" s="1123"/>
      <c r="T176" s="1123"/>
      <c r="U176" s="1123"/>
      <c r="V176" s="1123"/>
      <c r="W176" s="1123"/>
      <c r="X176" s="1112"/>
      <c r="Y176" s="1112"/>
      <c r="Z176" s="1112"/>
      <c r="AA176" s="1112"/>
      <c r="AB176" s="1112"/>
      <c r="AC176" s="1112"/>
      <c r="AD176" s="1112"/>
      <c r="AE176" s="1112"/>
      <c r="AF176" s="1112"/>
      <c r="AG176" s="1112"/>
      <c r="AH176" s="1112"/>
      <c r="AI176" s="1112"/>
      <c r="AJ176" s="1112"/>
      <c r="AK176" s="1112"/>
      <c r="AL176" s="1112"/>
      <c r="AM176" s="1112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</row>
    <row r="177" spans="1:78" ht="15">
      <c r="A177" s="1112"/>
      <c r="B177" s="1112"/>
      <c r="C177" s="1112"/>
      <c r="D177" s="1112"/>
      <c r="E177" s="1112"/>
      <c r="F177" s="1112"/>
      <c r="G177" s="1112"/>
      <c r="H177" s="1124"/>
      <c r="I177" s="1124"/>
      <c r="J177" s="1124"/>
      <c r="K177" s="1124"/>
      <c r="L177" s="1124"/>
      <c r="M177" s="1124"/>
      <c r="N177" s="1124"/>
      <c r="O177" s="1124"/>
      <c r="P177" s="1124"/>
      <c r="Q177" s="1124"/>
      <c r="R177" s="1124"/>
      <c r="S177" s="1124"/>
      <c r="T177" s="1124"/>
      <c r="U177" s="1124"/>
      <c r="V177" s="1124"/>
      <c r="W177" s="1124"/>
      <c r="X177" s="1112"/>
      <c r="Y177" s="1112"/>
      <c r="Z177" s="1112"/>
      <c r="AA177" s="1112"/>
      <c r="AB177" s="1112"/>
      <c r="AC177" s="1123"/>
      <c r="AD177" s="1123"/>
      <c r="AE177" s="1123"/>
      <c r="AF177" s="1123"/>
      <c r="AG177" s="1123"/>
      <c r="AH177" s="1123"/>
      <c r="AI177" s="1123"/>
      <c r="AJ177" s="1123"/>
      <c r="AK177" s="1123"/>
      <c r="AL177" s="1123"/>
      <c r="AM177" s="1123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17"/>
      <c r="BZ177" s="117"/>
    </row>
    <row r="178" spans="1:78" ht="15">
      <c r="A178" s="1112"/>
      <c r="B178" s="1112"/>
      <c r="C178" s="1112"/>
      <c r="D178" s="1112"/>
      <c r="E178" s="1112"/>
      <c r="F178" s="1112"/>
      <c r="G178" s="1112"/>
      <c r="H178" s="1123"/>
      <c r="I178" s="1123"/>
      <c r="J178" s="1123"/>
      <c r="K178" s="1123"/>
      <c r="L178" s="1123"/>
      <c r="M178" s="1123"/>
      <c r="N178" s="1123"/>
      <c r="O178" s="1123"/>
      <c r="P178" s="1123"/>
      <c r="Q178" s="1123"/>
      <c r="R178" s="1123"/>
      <c r="S178" s="1123"/>
      <c r="T178" s="1123"/>
      <c r="U178" s="1123"/>
      <c r="V178" s="1123"/>
      <c r="W178" s="1123"/>
      <c r="X178" s="1112"/>
      <c r="Y178" s="1112"/>
      <c r="Z178" s="1112"/>
      <c r="AA178" s="1112"/>
      <c r="AB178" s="1112"/>
      <c r="AC178" s="1123"/>
      <c r="AD178" s="1123"/>
      <c r="AE178" s="1123"/>
      <c r="AF178" s="1123"/>
      <c r="AG178" s="1123"/>
      <c r="AH178" s="1123"/>
      <c r="AI178" s="1123"/>
      <c r="AJ178" s="1123"/>
      <c r="AK178" s="1123"/>
      <c r="AL178" s="1123"/>
      <c r="AM178" s="1123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117"/>
      <c r="BY178" s="117"/>
      <c r="BZ178" s="117"/>
    </row>
    <row r="179" spans="1:78" ht="12.75">
      <c r="A179" s="1135"/>
      <c r="B179" s="1135"/>
      <c r="C179" s="1135"/>
      <c r="D179" s="1135"/>
      <c r="E179" s="1135"/>
      <c r="F179" s="1135"/>
      <c r="G179" s="1135"/>
      <c r="H179" s="1135"/>
      <c r="I179" s="1135"/>
      <c r="J179" s="1135"/>
      <c r="K179" s="1135"/>
      <c r="L179" s="1135"/>
      <c r="M179" s="1135"/>
      <c r="N179" s="1135"/>
      <c r="O179" s="1135"/>
      <c r="P179" s="1135"/>
      <c r="Q179" s="1135"/>
      <c r="R179" s="1135"/>
      <c r="S179" s="1135"/>
      <c r="T179" s="1135"/>
      <c r="U179" s="1135"/>
      <c r="V179" s="1135"/>
      <c r="W179" s="1135"/>
      <c r="X179" s="1135"/>
      <c r="Y179" s="1135"/>
      <c r="Z179" s="1135"/>
      <c r="AA179" s="1135"/>
      <c r="AB179" s="1135"/>
      <c r="AC179" s="1135"/>
      <c r="AD179" s="1135"/>
      <c r="AE179" s="1135"/>
      <c r="AF179" s="1135"/>
      <c r="AG179" s="1135"/>
      <c r="AH179" s="1135"/>
      <c r="AI179" s="1135"/>
      <c r="AJ179" s="1135"/>
      <c r="AK179" s="1135"/>
      <c r="AL179" s="1135"/>
      <c r="AM179" s="1135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17"/>
      <c r="BZ179" s="117"/>
    </row>
    <row r="180" spans="1:78" ht="15">
      <c r="A180" s="1140"/>
      <c r="B180" s="1131"/>
      <c r="C180" s="1131"/>
      <c r="D180" s="1131"/>
      <c r="E180" s="1131"/>
      <c r="F180" s="1131"/>
      <c r="G180" s="1131"/>
      <c r="H180" s="1133"/>
      <c r="I180" s="1133"/>
      <c r="J180" s="1133"/>
      <c r="K180" s="1133"/>
      <c r="L180" s="1133"/>
      <c r="M180" s="1133"/>
      <c r="N180" s="1133"/>
      <c r="O180" s="1133"/>
      <c r="P180" s="1133"/>
      <c r="Q180" s="1133"/>
      <c r="R180" s="1133"/>
      <c r="S180" s="1133"/>
      <c r="T180" s="1133"/>
      <c r="U180" s="1133"/>
      <c r="V180" s="1133"/>
      <c r="W180" s="1133"/>
      <c r="X180" s="1133"/>
      <c r="Y180" s="1133"/>
      <c r="Z180" s="1133"/>
      <c r="AA180" s="1133"/>
      <c r="AB180" s="1133"/>
      <c r="AC180" s="1133"/>
      <c r="AD180" s="1133"/>
      <c r="AE180" s="1133"/>
      <c r="AF180" s="1133"/>
      <c r="AG180" s="1133"/>
      <c r="AH180" s="1133"/>
      <c r="AI180" s="1133"/>
      <c r="AJ180" s="1133"/>
      <c r="AK180" s="1133"/>
      <c r="AL180" s="1133"/>
      <c r="AM180" s="1133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</row>
    <row r="181" spans="1:78" ht="15">
      <c r="A181" s="1131"/>
      <c r="B181" s="1131"/>
      <c r="C181" s="1131"/>
      <c r="D181" s="1131"/>
      <c r="E181" s="1131"/>
      <c r="F181" s="1131"/>
      <c r="G181" s="1131"/>
      <c r="H181" s="1133"/>
      <c r="I181" s="1133"/>
      <c r="J181" s="1133"/>
      <c r="K181" s="1133"/>
      <c r="L181" s="1133"/>
      <c r="M181" s="1133"/>
      <c r="N181" s="1133"/>
      <c r="O181" s="1133"/>
      <c r="P181" s="1133"/>
      <c r="Q181" s="1133"/>
      <c r="R181" s="1133"/>
      <c r="S181" s="1133"/>
      <c r="T181" s="1133"/>
      <c r="U181" s="1133"/>
      <c r="V181" s="1133"/>
      <c r="W181" s="1133"/>
      <c r="X181" s="1131"/>
      <c r="Y181" s="1131"/>
      <c r="Z181" s="1131"/>
      <c r="AA181" s="1131"/>
      <c r="AB181" s="1131"/>
      <c r="AC181" s="1139"/>
      <c r="AD181" s="1139"/>
      <c r="AE181" s="1139"/>
      <c r="AF181" s="1139"/>
      <c r="AG181" s="1139"/>
      <c r="AH181" s="1139"/>
      <c r="AI181" s="1139"/>
      <c r="AJ181" s="1139"/>
      <c r="AK181" s="1139"/>
      <c r="AL181" s="1139"/>
      <c r="AM181" s="1139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</row>
    <row r="182" spans="1:78" ht="15">
      <c r="A182" s="1131"/>
      <c r="B182" s="1131"/>
      <c r="C182" s="1131"/>
      <c r="D182" s="1131"/>
      <c r="E182" s="1131"/>
      <c r="F182" s="1131"/>
      <c r="G182" s="1131"/>
      <c r="H182" s="1133"/>
      <c r="I182" s="1133"/>
      <c r="J182" s="1133"/>
      <c r="K182" s="1133"/>
      <c r="L182" s="1133"/>
      <c r="M182" s="1133"/>
      <c r="N182" s="1133"/>
      <c r="O182" s="1133"/>
      <c r="P182" s="1133"/>
      <c r="Q182" s="1133"/>
      <c r="R182" s="1133"/>
      <c r="S182" s="1133"/>
      <c r="T182" s="1133"/>
      <c r="U182" s="1133"/>
      <c r="V182" s="1133"/>
      <c r="W182" s="1133"/>
      <c r="X182" s="1131"/>
      <c r="Y182" s="1131"/>
      <c r="Z182" s="1131"/>
      <c r="AA182" s="1131"/>
      <c r="AB182" s="1131"/>
      <c r="AC182" s="1133"/>
      <c r="AD182" s="1133"/>
      <c r="AE182" s="1133"/>
      <c r="AF182" s="1133"/>
      <c r="AG182" s="1133"/>
      <c r="AH182" s="1133"/>
      <c r="AI182" s="1133"/>
      <c r="AJ182" s="1133"/>
      <c r="AK182" s="1133"/>
      <c r="AL182" s="1133"/>
      <c r="AM182" s="1133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17"/>
      <c r="BS182" s="117"/>
      <c r="BT182" s="117"/>
      <c r="BU182" s="117"/>
      <c r="BV182" s="117"/>
      <c r="BW182" s="117"/>
      <c r="BX182" s="117"/>
      <c r="BY182" s="117"/>
      <c r="BZ182" s="117"/>
    </row>
    <row r="183" spans="1:78" ht="15">
      <c r="A183" s="1112"/>
      <c r="B183" s="1112"/>
      <c r="C183" s="1112"/>
      <c r="D183" s="1112"/>
      <c r="E183" s="1112"/>
      <c r="F183" s="1112"/>
      <c r="G183" s="1112"/>
      <c r="H183" s="1131"/>
      <c r="I183" s="1131"/>
      <c r="J183" s="1133"/>
      <c r="K183" s="1133"/>
      <c r="L183" s="1133"/>
      <c r="M183" s="1133"/>
      <c r="N183" s="1133"/>
      <c r="O183" s="1133"/>
      <c r="P183" s="1131"/>
      <c r="Q183" s="1131"/>
      <c r="R183" s="1133"/>
      <c r="S183" s="1133"/>
      <c r="T183" s="1133"/>
      <c r="U183" s="1133"/>
      <c r="V183" s="1133"/>
      <c r="W183" s="1133"/>
      <c r="X183" s="1131"/>
      <c r="Y183" s="1131"/>
      <c r="Z183" s="1133"/>
      <c r="AA183" s="1133"/>
      <c r="AB183" s="1133"/>
      <c r="AC183" s="1133"/>
      <c r="AD183" s="1133"/>
      <c r="AE183" s="1133"/>
      <c r="AF183" s="1133"/>
      <c r="AG183" s="1133"/>
      <c r="AH183" s="1133"/>
      <c r="AI183" s="1133"/>
      <c r="AJ183" s="1133"/>
      <c r="AK183" s="1133"/>
      <c r="AL183" s="1133"/>
      <c r="AM183" s="1133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</row>
    <row r="184" spans="1:78" ht="15">
      <c r="A184" s="1112"/>
      <c r="B184" s="1112"/>
      <c r="C184" s="1112"/>
      <c r="D184" s="1112"/>
      <c r="E184" s="1112"/>
      <c r="F184" s="1112"/>
      <c r="G184" s="1112"/>
      <c r="H184" s="1131"/>
      <c r="I184" s="1131"/>
      <c r="J184" s="1133"/>
      <c r="K184" s="1133"/>
      <c r="L184" s="1133"/>
      <c r="M184" s="1133"/>
      <c r="N184" s="1133"/>
      <c r="O184" s="1133"/>
      <c r="P184" s="1133"/>
      <c r="Q184" s="1133"/>
      <c r="R184" s="1133"/>
      <c r="S184" s="1133"/>
      <c r="T184" s="1133"/>
      <c r="U184" s="1133"/>
      <c r="V184" s="1133"/>
      <c r="W184" s="1133"/>
      <c r="X184" s="1131"/>
      <c r="Y184" s="1131"/>
      <c r="Z184" s="1131"/>
      <c r="AA184" s="1131"/>
      <c r="AB184" s="1131"/>
      <c r="AC184" s="1133"/>
      <c r="AD184" s="1133"/>
      <c r="AE184" s="1133"/>
      <c r="AF184" s="1133"/>
      <c r="AG184" s="1131"/>
      <c r="AH184" s="1131"/>
      <c r="AI184" s="1131"/>
      <c r="AJ184" s="1133"/>
      <c r="AK184" s="1133"/>
      <c r="AL184" s="1133"/>
      <c r="AM184" s="1133"/>
      <c r="AN184" s="117"/>
      <c r="AO184" s="118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8"/>
      <c r="BO184" s="117"/>
      <c r="BP184" s="117"/>
      <c r="BQ184" s="117"/>
      <c r="BR184" s="117"/>
      <c r="BS184" s="117"/>
      <c r="BT184" s="117"/>
      <c r="BU184" s="117"/>
      <c r="BV184" s="117"/>
      <c r="BW184" s="117"/>
      <c r="BX184" s="117"/>
      <c r="BY184" s="117"/>
      <c r="BZ184" s="117"/>
    </row>
    <row r="185" spans="1:78" ht="15">
      <c r="A185" s="1112"/>
      <c r="B185" s="1112"/>
      <c r="C185" s="1112"/>
      <c r="D185" s="1112"/>
      <c r="E185" s="1112"/>
      <c r="F185" s="1112"/>
      <c r="G185" s="1112"/>
      <c r="H185" s="1133"/>
      <c r="I185" s="1133"/>
      <c r="J185" s="1133"/>
      <c r="K185" s="1133"/>
      <c r="L185" s="1133"/>
      <c r="M185" s="1133"/>
      <c r="N185" s="1133"/>
      <c r="O185" s="1133"/>
      <c r="P185" s="1133"/>
      <c r="Q185" s="1133"/>
      <c r="R185" s="1133"/>
      <c r="S185" s="1133"/>
      <c r="T185" s="1133"/>
      <c r="U185" s="1133"/>
      <c r="V185" s="1133"/>
      <c r="W185" s="1133"/>
      <c r="X185" s="1133"/>
      <c r="Y185" s="1133"/>
      <c r="Z185" s="1133"/>
      <c r="AA185" s="1133"/>
      <c r="AB185" s="1133"/>
      <c r="AC185" s="1133"/>
      <c r="AD185" s="1133"/>
      <c r="AE185" s="1133"/>
      <c r="AF185" s="1133"/>
      <c r="AG185" s="1133"/>
      <c r="AH185" s="1133"/>
      <c r="AI185" s="1133"/>
      <c r="AJ185" s="1133"/>
      <c r="AK185" s="1133"/>
      <c r="AL185" s="1133"/>
      <c r="AM185" s="1133"/>
      <c r="AN185" s="117"/>
      <c r="AO185" s="118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8"/>
      <c r="BO185" s="117"/>
      <c r="BP185" s="117"/>
      <c r="BQ185" s="117"/>
      <c r="BR185" s="117"/>
      <c r="BS185" s="117"/>
      <c r="BT185" s="117"/>
      <c r="BU185" s="117"/>
      <c r="BV185" s="117"/>
      <c r="BW185" s="117"/>
      <c r="BX185" s="117"/>
      <c r="BY185" s="117"/>
      <c r="BZ185" s="117"/>
    </row>
    <row r="186" spans="1:78" ht="15">
      <c r="A186" s="1112"/>
      <c r="B186" s="1112"/>
      <c r="C186" s="1112"/>
      <c r="D186" s="1112"/>
      <c r="E186" s="1112"/>
      <c r="F186" s="1112"/>
      <c r="G186" s="1112"/>
      <c r="H186" s="1131"/>
      <c r="I186" s="1131"/>
      <c r="J186" s="1133"/>
      <c r="K186" s="1133"/>
      <c r="L186" s="1133"/>
      <c r="M186" s="1133"/>
      <c r="N186" s="1133"/>
      <c r="O186" s="1133"/>
      <c r="P186" s="1131"/>
      <c r="Q186" s="1131"/>
      <c r="R186" s="1133"/>
      <c r="S186" s="1133"/>
      <c r="T186" s="1133"/>
      <c r="U186" s="1133"/>
      <c r="V186" s="1133"/>
      <c r="W186" s="1133"/>
      <c r="X186" s="1131"/>
      <c r="Y186" s="1131"/>
      <c r="Z186" s="1133"/>
      <c r="AA186" s="1133"/>
      <c r="AB186" s="1133"/>
      <c r="AC186" s="1133"/>
      <c r="AD186" s="1133"/>
      <c r="AE186" s="1133"/>
      <c r="AF186" s="1133"/>
      <c r="AG186" s="1133"/>
      <c r="AH186" s="1133"/>
      <c r="AI186" s="1133"/>
      <c r="AJ186" s="1133"/>
      <c r="AK186" s="1133"/>
      <c r="AL186" s="1133"/>
      <c r="AM186" s="1133"/>
      <c r="AN186" s="117"/>
      <c r="AO186" s="118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8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</row>
    <row r="187" spans="1:78" ht="15">
      <c r="A187" s="1112"/>
      <c r="B187" s="1112"/>
      <c r="C187" s="1112"/>
      <c r="D187" s="1112"/>
      <c r="E187" s="1112"/>
      <c r="F187" s="1112"/>
      <c r="G187" s="1112"/>
      <c r="H187" s="1131"/>
      <c r="I187" s="1131"/>
      <c r="J187" s="1133"/>
      <c r="K187" s="1133"/>
      <c r="L187" s="1133"/>
      <c r="M187" s="1133"/>
      <c r="N187" s="1133"/>
      <c r="O187" s="1133"/>
      <c r="P187" s="1133"/>
      <c r="Q187" s="1133"/>
      <c r="R187" s="1133"/>
      <c r="S187" s="1133"/>
      <c r="T187" s="1133"/>
      <c r="U187" s="1133"/>
      <c r="V187" s="1133"/>
      <c r="W187" s="1133"/>
      <c r="X187" s="1131"/>
      <c r="Y187" s="1131"/>
      <c r="Z187" s="1131"/>
      <c r="AA187" s="1131"/>
      <c r="AB187" s="1131"/>
      <c r="AC187" s="1133"/>
      <c r="AD187" s="1133"/>
      <c r="AE187" s="1133"/>
      <c r="AF187" s="1133"/>
      <c r="AG187" s="1131"/>
      <c r="AH187" s="1131"/>
      <c r="AI187" s="1131"/>
      <c r="AJ187" s="1133"/>
      <c r="AK187" s="1133"/>
      <c r="AL187" s="1133"/>
      <c r="AM187" s="1133"/>
      <c r="AN187" s="117"/>
      <c r="AO187" s="118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8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</row>
    <row r="188" spans="1:78" ht="15">
      <c r="A188" s="1112"/>
      <c r="B188" s="1112"/>
      <c r="C188" s="1112"/>
      <c r="D188" s="1112"/>
      <c r="E188" s="1112"/>
      <c r="F188" s="1112"/>
      <c r="G188" s="1112"/>
      <c r="H188" s="1133"/>
      <c r="I188" s="1133"/>
      <c r="J188" s="1133"/>
      <c r="K188" s="1133"/>
      <c r="L188" s="1133"/>
      <c r="M188" s="1133"/>
      <c r="N188" s="1133"/>
      <c r="O188" s="1133"/>
      <c r="P188" s="1133"/>
      <c r="Q188" s="1133"/>
      <c r="R188" s="1133"/>
      <c r="S188" s="1133"/>
      <c r="T188" s="1133"/>
      <c r="U188" s="1133"/>
      <c r="V188" s="1133"/>
      <c r="W188" s="1133"/>
      <c r="X188" s="1133"/>
      <c r="Y188" s="1133"/>
      <c r="Z188" s="1133"/>
      <c r="AA188" s="1133"/>
      <c r="AB188" s="1133"/>
      <c r="AC188" s="1133"/>
      <c r="AD188" s="1133"/>
      <c r="AE188" s="1133"/>
      <c r="AF188" s="1133"/>
      <c r="AG188" s="1133"/>
      <c r="AH188" s="1133"/>
      <c r="AI188" s="1133"/>
      <c r="AJ188" s="1133"/>
      <c r="AK188" s="1133"/>
      <c r="AL188" s="1133"/>
      <c r="AM188" s="1133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117"/>
      <c r="BR188" s="117"/>
      <c r="BS188" s="117"/>
      <c r="BT188" s="117"/>
      <c r="BU188" s="117"/>
      <c r="BV188" s="117"/>
      <c r="BW188" s="117"/>
      <c r="BX188" s="117"/>
      <c r="BY188" s="117"/>
      <c r="BZ188" s="117"/>
    </row>
    <row r="189" spans="1:78" ht="15">
      <c r="A189" s="1112"/>
      <c r="B189" s="1112"/>
      <c r="C189" s="1112"/>
      <c r="D189" s="1112"/>
      <c r="E189" s="1112"/>
      <c r="F189" s="1112"/>
      <c r="G189" s="1112"/>
      <c r="H189" s="1127"/>
      <c r="I189" s="1127"/>
      <c r="J189" s="1127"/>
      <c r="K189" s="1127"/>
      <c r="L189" s="1127"/>
      <c r="M189" s="1127"/>
      <c r="N189" s="1127"/>
      <c r="O189" s="1127"/>
      <c r="P189" s="1127"/>
      <c r="Q189" s="1127"/>
      <c r="R189" s="1127"/>
      <c r="S189" s="1127"/>
      <c r="T189" s="1127"/>
      <c r="U189" s="1127"/>
      <c r="V189" s="1127"/>
      <c r="W189" s="1127"/>
      <c r="X189" s="1127"/>
      <c r="Y189" s="1127"/>
      <c r="Z189" s="1127"/>
      <c r="AA189" s="1127"/>
      <c r="AB189" s="1112"/>
      <c r="AC189" s="1112"/>
      <c r="AD189" s="1112"/>
      <c r="AE189" s="1138"/>
      <c r="AF189" s="1138"/>
      <c r="AG189" s="1138"/>
      <c r="AH189" s="1138"/>
      <c r="AI189" s="1138"/>
      <c r="AJ189" s="1138"/>
      <c r="AK189" s="1138"/>
      <c r="AL189" s="1138"/>
      <c r="AM189" s="1138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</row>
    <row r="190" spans="1:78" ht="12.75">
      <c r="A190" s="1134"/>
      <c r="B190" s="1134"/>
      <c r="C190" s="1134"/>
      <c r="D190" s="1134"/>
      <c r="E190" s="1134"/>
      <c r="F190" s="1134"/>
      <c r="G190" s="1134"/>
      <c r="H190" s="1136"/>
      <c r="I190" s="1136"/>
      <c r="J190" s="1136"/>
      <c r="K190" s="1136"/>
      <c r="L190" s="1136"/>
      <c r="M190" s="1136"/>
      <c r="N190" s="1136"/>
      <c r="O190" s="1136"/>
      <c r="P190" s="1136"/>
      <c r="Q190" s="1136"/>
      <c r="R190" s="1136"/>
      <c r="S190" s="1136"/>
      <c r="T190" s="1134"/>
      <c r="U190" s="1134"/>
      <c r="V190" s="1134"/>
      <c r="W190" s="119"/>
      <c r="X190" s="119"/>
      <c r="Y190" s="119"/>
      <c r="Z190" s="119"/>
      <c r="AA190" s="119"/>
      <c r="AB190" s="1134"/>
      <c r="AC190" s="1134"/>
      <c r="AD190" s="1134"/>
      <c r="AE190" s="1134"/>
      <c r="AF190" s="1134"/>
      <c r="AG190" s="1134"/>
      <c r="AH190" s="1137"/>
      <c r="AI190" s="1137"/>
      <c r="AJ190" s="1134"/>
      <c r="AK190" s="1134"/>
      <c r="AL190" s="1134"/>
      <c r="AM190" s="1134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</row>
    <row r="191" spans="1:78" ht="15">
      <c r="A191" s="1112"/>
      <c r="B191" s="1112"/>
      <c r="C191" s="1112"/>
      <c r="D191" s="1112"/>
      <c r="E191" s="1112"/>
      <c r="F191" s="1112"/>
      <c r="G191" s="1112"/>
      <c r="H191" s="1138"/>
      <c r="I191" s="1138"/>
      <c r="J191" s="1138"/>
      <c r="K191" s="1138"/>
      <c r="L191" s="1138"/>
      <c r="M191" s="1138"/>
      <c r="N191" s="1138"/>
      <c r="O191" s="1138"/>
      <c r="P191" s="1138"/>
      <c r="Q191" s="1138"/>
      <c r="R191" s="1138"/>
      <c r="S191" s="1138"/>
      <c r="T191" s="1138"/>
      <c r="U191" s="1138"/>
      <c r="V191" s="1138"/>
      <c r="W191" s="1138"/>
      <c r="X191" s="1138"/>
      <c r="Y191" s="1138"/>
      <c r="Z191" s="1138"/>
      <c r="AA191" s="1138"/>
      <c r="AB191" s="1112"/>
      <c r="AC191" s="1112"/>
      <c r="AD191" s="1112"/>
      <c r="AE191" s="1138"/>
      <c r="AF191" s="1138"/>
      <c r="AG191" s="1138"/>
      <c r="AH191" s="1138"/>
      <c r="AI191" s="1138"/>
      <c r="AJ191" s="1138"/>
      <c r="AK191" s="1138"/>
      <c r="AL191" s="1138"/>
      <c r="AM191" s="1138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  <c r="BR191" s="117"/>
      <c r="BS191" s="117"/>
      <c r="BT191" s="117"/>
      <c r="BU191" s="117"/>
      <c r="BV191" s="117"/>
      <c r="BW191" s="117"/>
      <c r="BX191" s="117"/>
      <c r="BY191" s="117"/>
      <c r="BZ191" s="117"/>
    </row>
    <row r="192" spans="1:78" ht="12.75">
      <c r="A192" s="1134"/>
      <c r="B192" s="1134"/>
      <c r="C192" s="1134"/>
      <c r="D192" s="1134"/>
      <c r="E192" s="1134"/>
      <c r="F192" s="1134"/>
      <c r="G192" s="1134"/>
      <c r="H192" s="1136"/>
      <c r="I192" s="1136"/>
      <c r="J192" s="1136"/>
      <c r="K192" s="1136"/>
      <c r="L192" s="1136"/>
      <c r="M192" s="1136"/>
      <c r="N192" s="1136"/>
      <c r="O192" s="1136"/>
      <c r="P192" s="1136"/>
      <c r="Q192" s="1136"/>
      <c r="R192" s="1136"/>
      <c r="S192" s="1136"/>
      <c r="T192" s="1134"/>
      <c r="U192" s="1134"/>
      <c r="V192" s="1134"/>
      <c r="W192" s="119"/>
      <c r="X192" s="119"/>
      <c r="Y192" s="119"/>
      <c r="Z192" s="119"/>
      <c r="AA192" s="119"/>
      <c r="AB192" s="1134"/>
      <c r="AC192" s="1134"/>
      <c r="AD192" s="1134"/>
      <c r="AE192" s="1134"/>
      <c r="AF192" s="1134"/>
      <c r="AG192" s="1134"/>
      <c r="AH192" s="1137"/>
      <c r="AI192" s="1137"/>
      <c r="AJ192" s="1134"/>
      <c r="AK192" s="1134"/>
      <c r="AL192" s="1134"/>
      <c r="AM192" s="1134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7"/>
    </row>
    <row r="193" spans="1:78" ht="12.75">
      <c r="A193" s="1126"/>
      <c r="B193" s="1126"/>
      <c r="C193" s="1126"/>
      <c r="D193" s="1126"/>
      <c r="E193" s="1126"/>
      <c r="F193" s="1126"/>
      <c r="G193" s="1126"/>
      <c r="H193" s="1126"/>
      <c r="I193" s="1126"/>
      <c r="J193" s="1126"/>
      <c r="K193" s="1126"/>
      <c r="L193" s="1126"/>
      <c r="M193" s="1126"/>
      <c r="N193" s="1126"/>
      <c r="O193" s="1126"/>
      <c r="P193" s="1126"/>
      <c r="Q193" s="1126"/>
      <c r="R193" s="1126"/>
      <c r="S193" s="1126"/>
      <c r="T193" s="1126"/>
      <c r="U193" s="1126"/>
      <c r="V193" s="1126"/>
      <c r="W193" s="1126"/>
      <c r="X193" s="1126"/>
      <c r="Y193" s="1126"/>
      <c r="Z193" s="1126"/>
      <c r="AA193" s="1126"/>
      <c r="AB193" s="1126"/>
      <c r="AC193" s="1126"/>
      <c r="AD193" s="1126"/>
      <c r="AE193" s="1126"/>
      <c r="AF193" s="1126"/>
      <c r="AG193" s="1126"/>
      <c r="AH193" s="1126"/>
      <c r="AI193" s="1126"/>
      <c r="AJ193" s="1126"/>
      <c r="AK193" s="1126"/>
      <c r="AL193" s="1126"/>
      <c r="AM193" s="1126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7"/>
    </row>
    <row r="194" spans="1:78" ht="15">
      <c r="A194" s="1112"/>
      <c r="B194" s="1112"/>
      <c r="C194" s="1112"/>
      <c r="D194" s="1112"/>
      <c r="E194" s="1112"/>
      <c r="F194" s="1112"/>
      <c r="G194" s="1112"/>
      <c r="H194" s="1123"/>
      <c r="I194" s="1123"/>
      <c r="J194" s="1123"/>
      <c r="K194" s="1123"/>
      <c r="L194" s="1123"/>
      <c r="M194" s="1123"/>
      <c r="N194" s="1123"/>
      <c r="O194" s="1123"/>
      <c r="P194" s="1123"/>
      <c r="Q194" s="1123"/>
      <c r="R194" s="1123"/>
      <c r="S194" s="1123"/>
      <c r="T194" s="1123"/>
      <c r="U194" s="1123"/>
      <c r="V194" s="1123"/>
      <c r="W194" s="1123"/>
      <c r="X194" s="1123"/>
      <c r="Y194" s="1123"/>
      <c r="Z194" s="1123"/>
      <c r="AA194" s="1123"/>
      <c r="AB194" s="1123"/>
      <c r="AC194" s="1123"/>
      <c r="AD194" s="1123"/>
      <c r="AE194" s="1123"/>
      <c r="AF194" s="1123"/>
      <c r="AG194" s="1123"/>
      <c r="AH194" s="1123"/>
      <c r="AI194" s="1123"/>
      <c r="AJ194" s="1123"/>
      <c r="AK194" s="1123"/>
      <c r="AL194" s="1123"/>
      <c r="AM194" s="1123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  <c r="BT194" s="117"/>
      <c r="BU194" s="117"/>
      <c r="BV194" s="117"/>
      <c r="BW194" s="117"/>
      <c r="BX194" s="117"/>
      <c r="BY194" s="117"/>
      <c r="BZ194" s="117"/>
    </row>
    <row r="195" spans="1:78" ht="15">
      <c r="A195" s="1112"/>
      <c r="B195" s="1112"/>
      <c r="C195" s="1112"/>
      <c r="D195" s="1112"/>
      <c r="E195" s="1112"/>
      <c r="F195" s="1112"/>
      <c r="G195" s="1112"/>
      <c r="H195" s="1123"/>
      <c r="I195" s="1123"/>
      <c r="J195" s="1123"/>
      <c r="K195" s="1123"/>
      <c r="L195" s="1123"/>
      <c r="M195" s="1123"/>
      <c r="N195" s="1123"/>
      <c r="O195" s="1123"/>
      <c r="P195" s="1123"/>
      <c r="Q195" s="1123"/>
      <c r="R195" s="1123"/>
      <c r="S195" s="1123"/>
      <c r="T195" s="1123"/>
      <c r="U195" s="1123"/>
      <c r="V195" s="1123"/>
      <c r="W195" s="1123"/>
      <c r="X195" s="1123"/>
      <c r="Y195" s="1123"/>
      <c r="Z195" s="1123"/>
      <c r="AA195" s="1123"/>
      <c r="AB195" s="1123"/>
      <c r="AC195" s="1123"/>
      <c r="AD195" s="1123"/>
      <c r="AE195" s="1123"/>
      <c r="AF195" s="1123"/>
      <c r="AG195" s="1123"/>
      <c r="AH195" s="1123"/>
      <c r="AI195" s="1123"/>
      <c r="AJ195" s="1123"/>
      <c r="AK195" s="1123"/>
      <c r="AL195" s="1123"/>
      <c r="AM195" s="1123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  <c r="BR195" s="117"/>
      <c r="BS195" s="117"/>
      <c r="BT195" s="117"/>
      <c r="BU195" s="117"/>
      <c r="BV195" s="117"/>
      <c r="BW195" s="117"/>
      <c r="BX195" s="117"/>
      <c r="BY195" s="117"/>
      <c r="BZ195" s="117"/>
    </row>
    <row r="196" spans="1:78" ht="12.75">
      <c r="A196" s="1135"/>
      <c r="B196" s="1135"/>
      <c r="C196" s="1135"/>
      <c r="D196" s="1135"/>
      <c r="E196" s="1135"/>
      <c r="F196" s="1135"/>
      <c r="G196" s="1135"/>
      <c r="H196" s="1135"/>
      <c r="I196" s="1135"/>
      <c r="J196" s="1135"/>
      <c r="K196" s="1135"/>
      <c r="L196" s="1135"/>
      <c r="M196" s="1135"/>
      <c r="N196" s="1135"/>
      <c r="O196" s="1135"/>
      <c r="P196" s="1135"/>
      <c r="Q196" s="1135"/>
      <c r="R196" s="1135"/>
      <c r="S196" s="1135"/>
      <c r="T196" s="1135"/>
      <c r="U196" s="1135"/>
      <c r="V196" s="1135"/>
      <c r="W196" s="1135"/>
      <c r="X196" s="1135"/>
      <c r="Y196" s="1135"/>
      <c r="Z196" s="1135"/>
      <c r="AA196" s="1135"/>
      <c r="AB196" s="1135"/>
      <c r="AC196" s="1135"/>
      <c r="AD196" s="1135"/>
      <c r="AE196" s="1135"/>
      <c r="AF196" s="1135"/>
      <c r="AG196" s="1135"/>
      <c r="AH196" s="1135"/>
      <c r="AI196" s="1135"/>
      <c r="AJ196" s="1135"/>
      <c r="AK196" s="1135"/>
      <c r="AL196" s="1135"/>
      <c r="AM196" s="1135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</row>
    <row r="197" spans="1:78" ht="15">
      <c r="A197" s="1126"/>
      <c r="B197" s="1126"/>
      <c r="C197" s="1126"/>
      <c r="D197" s="1126"/>
      <c r="E197" s="1126"/>
      <c r="F197" s="1126"/>
      <c r="G197" s="1126"/>
      <c r="H197" s="1133"/>
      <c r="I197" s="1133"/>
      <c r="J197" s="1133"/>
      <c r="K197" s="1133"/>
      <c r="L197" s="1133"/>
      <c r="M197" s="1133"/>
      <c r="N197" s="1133"/>
      <c r="O197" s="1133"/>
      <c r="P197" s="1133"/>
      <c r="Q197" s="1133"/>
      <c r="R197" s="1133"/>
      <c r="S197" s="1133"/>
      <c r="T197" s="1133"/>
      <c r="U197" s="1133"/>
      <c r="V197" s="1133"/>
      <c r="W197" s="1133"/>
      <c r="X197" s="1133"/>
      <c r="Y197" s="1133"/>
      <c r="Z197" s="1133"/>
      <c r="AA197" s="1133"/>
      <c r="AB197" s="1133"/>
      <c r="AC197" s="1133"/>
      <c r="AD197" s="1133"/>
      <c r="AE197" s="1133"/>
      <c r="AF197" s="1133"/>
      <c r="AG197" s="1133"/>
      <c r="AH197" s="1133"/>
      <c r="AI197" s="1133"/>
      <c r="AJ197" s="1133"/>
      <c r="AK197" s="1133"/>
      <c r="AL197" s="1133"/>
      <c r="AM197" s="1133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  <c r="BQ197" s="117"/>
      <c r="BR197" s="117"/>
      <c r="BS197" s="117"/>
      <c r="BT197" s="117"/>
      <c r="BU197" s="117"/>
      <c r="BV197" s="117"/>
      <c r="BW197" s="117"/>
      <c r="BX197" s="117"/>
      <c r="BY197" s="117"/>
      <c r="BZ197" s="117"/>
    </row>
    <row r="198" spans="1:78" ht="15">
      <c r="A198" s="1131"/>
      <c r="B198" s="1131"/>
      <c r="C198" s="1131"/>
      <c r="D198" s="1131"/>
      <c r="E198" s="1131"/>
      <c r="F198" s="1131"/>
      <c r="G198" s="1131"/>
      <c r="H198" s="1132"/>
      <c r="I198" s="1132"/>
      <c r="J198" s="1132"/>
      <c r="K198" s="1132"/>
      <c r="L198" s="1132"/>
      <c r="M198" s="1132"/>
      <c r="N198" s="1132"/>
      <c r="O198" s="1132"/>
      <c r="P198" s="1132"/>
      <c r="Q198" s="1132"/>
      <c r="R198" s="1132"/>
      <c r="S198" s="1132"/>
      <c r="T198" s="1132"/>
      <c r="U198" s="1132"/>
      <c r="V198" s="1132"/>
      <c r="W198" s="1132"/>
      <c r="X198" s="1132"/>
      <c r="Y198" s="1132"/>
      <c r="Z198" s="1132"/>
      <c r="AA198" s="1132"/>
      <c r="AB198" s="1132"/>
      <c r="AC198" s="1132"/>
      <c r="AD198" s="1132"/>
      <c r="AE198" s="1132"/>
      <c r="AF198" s="1132"/>
      <c r="AG198" s="1132"/>
      <c r="AH198" s="1132"/>
      <c r="AI198" s="1132"/>
      <c r="AJ198" s="1132"/>
      <c r="AK198" s="1132"/>
      <c r="AL198" s="1132"/>
      <c r="AM198" s="1132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117"/>
      <c r="BY198" s="117"/>
      <c r="BZ198" s="117"/>
    </row>
    <row r="199" spans="1:78" ht="15">
      <c r="A199" s="1126"/>
      <c r="B199" s="1126"/>
      <c r="C199" s="1126"/>
      <c r="D199" s="1126"/>
      <c r="E199" s="1126"/>
      <c r="F199" s="1126"/>
      <c r="G199" s="1126"/>
      <c r="H199" s="1133"/>
      <c r="I199" s="1133"/>
      <c r="J199" s="1133"/>
      <c r="K199" s="1133"/>
      <c r="L199" s="1133"/>
      <c r="M199" s="1133"/>
      <c r="N199" s="1133"/>
      <c r="O199" s="1133"/>
      <c r="P199" s="1133"/>
      <c r="Q199" s="1133"/>
      <c r="R199" s="1133"/>
      <c r="S199" s="1133"/>
      <c r="T199" s="1133"/>
      <c r="U199" s="1133"/>
      <c r="V199" s="1133"/>
      <c r="W199" s="1133"/>
      <c r="X199" s="1133"/>
      <c r="Y199" s="1133"/>
      <c r="Z199" s="1133"/>
      <c r="AA199" s="1133"/>
      <c r="AB199" s="1133"/>
      <c r="AC199" s="1133"/>
      <c r="AD199" s="1133"/>
      <c r="AE199" s="1133"/>
      <c r="AF199" s="1133"/>
      <c r="AG199" s="1133"/>
      <c r="AH199" s="1133"/>
      <c r="AI199" s="1133"/>
      <c r="AJ199" s="1133"/>
      <c r="AK199" s="1133"/>
      <c r="AL199" s="1133"/>
      <c r="AM199" s="1133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  <c r="BQ199" s="117"/>
      <c r="BR199" s="117"/>
      <c r="BS199" s="117"/>
      <c r="BT199" s="117"/>
      <c r="BU199" s="117"/>
      <c r="BV199" s="117"/>
      <c r="BW199" s="117"/>
      <c r="BX199" s="117"/>
      <c r="BY199" s="117"/>
      <c r="BZ199" s="117"/>
    </row>
    <row r="200" spans="1:78" ht="15">
      <c r="A200" s="1131"/>
      <c r="B200" s="1131"/>
      <c r="C200" s="1131"/>
      <c r="D200" s="1131"/>
      <c r="E200" s="1131"/>
      <c r="F200" s="1131"/>
      <c r="G200" s="1131"/>
      <c r="H200" s="1132"/>
      <c r="I200" s="1132"/>
      <c r="J200" s="1132"/>
      <c r="K200" s="1132"/>
      <c r="L200" s="1132"/>
      <c r="M200" s="1132"/>
      <c r="N200" s="1132"/>
      <c r="O200" s="1132"/>
      <c r="P200" s="1132"/>
      <c r="Q200" s="1132"/>
      <c r="R200" s="1132"/>
      <c r="S200" s="1132"/>
      <c r="T200" s="1132"/>
      <c r="U200" s="1132"/>
      <c r="V200" s="1132"/>
      <c r="W200" s="1132"/>
      <c r="X200" s="1132"/>
      <c r="Y200" s="1132"/>
      <c r="Z200" s="1132"/>
      <c r="AA200" s="1132"/>
      <c r="AB200" s="1132"/>
      <c r="AC200" s="1132"/>
      <c r="AD200" s="1132"/>
      <c r="AE200" s="1132"/>
      <c r="AF200" s="1132"/>
      <c r="AG200" s="1132"/>
      <c r="AH200" s="1132"/>
      <c r="AI200" s="1132"/>
      <c r="AJ200" s="1132"/>
      <c r="AK200" s="1132"/>
      <c r="AL200" s="1132"/>
      <c r="AM200" s="1132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117"/>
      <c r="BZ200" s="117"/>
    </row>
    <row r="201" spans="1:78" ht="12.75">
      <c r="A201" s="1126"/>
      <c r="B201" s="1126"/>
      <c r="C201" s="1126"/>
      <c r="D201" s="1126"/>
      <c r="E201" s="1126"/>
      <c r="F201" s="1126"/>
      <c r="G201" s="1126"/>
      <c r="H201" s="1126"/>
      <c r="I201" s="1126"/>
      <c r="J201" s="1126"/>
      <c r="K201" s="1126"/>
      <c r="L201" s="1126"/>
      <c r="M201" s="1126"/>
      <c r="N201" s="1126"/>
      <c r="O201" s="1126"/>
      <c r="P201" s="1126"/>
      <c r="Q201" s="1126"/>
      <c r="R201" s="1126"/>
      <c r="S201" s="1126"/>
      <c r="T201" s="1126"/>
      <c r="U201" s="1126"/>
      <c r="V201" s="1126"/>
      <c r="W201" s="1126"/>
      <c r="X201" s="1126"/>
      <c r="Y201" s="1126"/>
      <c r="Z201" s="1126"/>
      <c r="AA201" s="1126"/>
      <c r="AB201" s="1126"/>
      <c r="AC201" s="1126"/>
      <c r="AD201" s="1126"/>
      <c r="AE201" s="1126"/>
      <c r="AF201" s="1126"/>
      <c r="AG201" s="1126"/>
      <c r="AH201" s="1126"/>
      <c r="AI201" s="1126"/>
      <c r="AJ201" s="1126"/>
      <c r="AK201" s="1126"/>
      <c r="AL201" s="1126"/>
      <c r="AM201" s="1126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  <c r="BQ201" s="117"/>
      <c r="BR201" s="117"/>
      <c r="BS201" s="117"/>
      <c r="BT201" s="117"/>
      <c r="BU201" s="117"/>
      <c r="BV201" s="117"/>
      <c r="BW201" s="117"/>
      <c r="BX201" s="117"/>
      <c r="BY201" s="117"/>
      <c r="BZ201" s="117"/>
    </row>
    <row r="202" spans="1:78" ht="12.75">
      <c r="A202" s="1126"/>
      <c r="B202" s="1126"/>
      <c r="C202" s="1126"/>
      <c r="D202" s="1126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6"/>
      <c r="O202" s="1126"/>
      <c r="P202" s="1126"/>
      <c r="Q202" s="1126"/>
      <c r="R202" s="1126"/>
      <c r="S202" s="1126"/>
      <c r="T202" s="1126"/>
      <c r="U202" s="1126"/>
      <c r="V202" s="1126"/>
      <c r="W202" s="1126"/>
      <c r="X202" s="1126"/>
      <c r="Y202" s="1126"/>
      <c r="Z202" s="1126"/>
      <c r="AA202" s="1126"/>
      <c r="AB202" s="1126"/>
      <c r="AC202" s="1126"/>
      <c r="AD202" s="1126"/>
      <c r="AE202" s="1126"/>
      <c r="AF202" s="1126"/>
      <c r="AG202" s="1126"/>
      <c r="AH202" s="1126"/>
      <c r="AI202" s="1126"/>
      <c r="AJ202" s="1126"/>
      <c r="AK202" s="1126"/>
      <c r="AL202" s="1126"/>
      <c r="AM202" s="1126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  <c r="BQ202" s="117"/>
      <c r="BR202" s="117"/>
      <c r="BS202" s="117"/>
      <c r="BT202" s="117"/>
      <c r="BU202" s="117"/>
      <c r="BV202" s="117"/>
      <c r="BW202" s="117"/>
      <c r="BX202" s="117"/>
      <c r="BY202" s="117"/>
      <c r="BZ202" s="117"/>
    </row>
    <row r="203" spans="1:78" ht="14.25">
      <c r="A203" s="1130"/>
      <c r="B203" s="1130"/>
      <c r="C203" s="1130"/>
      <c r="D203" s="1130"/>
      <c r="E203" s="1130"/>
      <c r="F203" s="1130"/>
      <c r="G203" s="1130"/>
      <c r="H203" s="1128"/>
      <c r="I203" s="1128"/>
      <c r="J203" s="1128"/>
      <c r="K203" s="1128"/>
      <c r="L203" s="1128"/>
      <c r="M203" s="1128"/>
      <c r="N203" s="1128"/>
      <c r="O203" s="1128"/>
      <c r="P203" s="1128"/>
      <c r="Q203" s="1128"/>
      <c r="R203" s="1128"/>
      <c r="S203" s="1128"/>
      <c r="T203" s="1128"/>
      <c r="U203" s="1128"/>
      <c r="V203" s="1128"/>
      <c r="W203" s="1128"/>
      <c r="X203" s="1131"/>
      <c r="Y203" s="1131"/>
      <c r="Z203" s="1131"/>
      <c r="AA203" s="1131"/>
      <c r="AB203" s="1131"/>
      <c r="AC203" s="1112"/>
      <c r="AD203" s="1112"/>
      <c r="AE203" s="1112"/>
      <c r="AF203" s="1112"/>
      <c r="AG203" s="1112"/>
      <c r="AH203" s="1112"/>
      <c r="AI203" s="1112"/>
      <c r="AJ203" s="1112"/>
      <c r="AK203" s="1112"/>
      <c r="AL203" s="1112"/>
      <c r="AM203" s="1112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  <c r="BQ203" s="117"/>
      <c r="BR203" s="117"/>
      <c r="BS203" s="117"/>
      <c r="BT203" s="117"/>
      <c r="BU203" s="117"/>
      <c r="BV203" s="117"/>
      <c r="BW203" s="117"/>
      <c r="BX203" s="117"/>
      <c r="BY203" s="117"/>
      <c r="BZ203" s="117"/>
    </row>
    <row r="204" spans="1:78" ht="15">
      <c r="A204" s="1112"/>
      <c r="B204" s="1112"/>
      <c r="C204" s="1112"/>
      <c r="D204" s="1112"/>
      <c r="E204" s="1112"/>
      <c r="F204" s="1112"/>
      <c r="G204" s="1112"/>
      <c r="H204" s="1128"/>
      <c r="I204" s="1128"/>
      <c r="J204" s="1128"/>
      <c r="K204" s="1128"/>
      <c r="L204" s="1128"/>
      <c r="M204" s="1128"/>
      <c r="N204" s="1128"/>
      <c r="O204" s="1128"/>
      <c r="P204" s="1128"/>
      <c r="Q204" s="1128"/>
      <c r="R204" s="1128"/>
      <c r="S204" s="1128"/>
      <c r="T204" s="1128"/>
      <c r="U204" s="1128"/>
      <c r="V204" s="1128"/>
      <c r="W204" s="1128"/>
      <c r="X204" s="1112"/>
      <c r="Y204" s="1112"/>
      <c r="Z204" s="1112"/>
      <c r="AA204" s="1112"/>
      <c r="AB204" s="1112"/>
      <c r="AC204" s="1123"/>
      <c r="AD204" s="1123"/>
      <c r="AE204" s="1123"/>
      <c r="AF204" s="1123"/>
      <c r="AG204" s="1123"/>
      <c r="AH204" s="1123"/>
      <c r="AI204" s="1123"/>
      <c r="AJ204" s="1123"/>
      <c r="AK204" s="1123"/>
      <c r="AL204" s="1123"/>
      <c r="AM204" s="1123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17"/>
      <c r="BR204" s="117"/>
      <c r="BS204" s="117"/>
      <c r="BT204" s="117"/>
      <c r="BU204" s="117"/>
      <c r="BV204" s="117"/>
      <c r="BW204" s="117"/>
      <c r="BX204" s="117"/>
      <c r="BY204" s="117"/>
      <c r="BZ204" s="117"/>
    </row>
    <row r="205" spans="1:78" ht="15">
      <c r="A205" s="1112"/>
      <c r="B205" s="1112"/>
      <c r="C205" s="1112"/>
      <c r="D205" s="1112"/>
      <c r="E205" s="1112"/>
      <c r="F205" s="1112"/>
      <c r="G205" s="1112"/>
      <c r="H205" s="1128"/>
      <c r="I205" s="1128"/>
      <c r="J205" s="1128"/>
      <c r="K205" s="1128"/>
      <c r="L205" s="1128"/>
      <c r="M205" s="1128"/>
      <c r="N205" s="1128"/>
      <c r="O205" s="1128"/>
      <c r="P205" s="1128"/>
      <c r="Q205" s="1128"/>
      <c r="R205" s="1128"/>
      <c r="S205" s="1128"/>
      <c r="T205" s="1128"/>
      <c r="U205" s="1128"/>
      <c r="V205" s="1128"/>
      <c r="W205" s="1128"/>
      <c r="X205" s="1112"/>
      <c r="Y205" s="1112"/>
      <c r="Z205" s="1112"/>
      <c r="AA205" s="1112"/>
      <c r="AB205" s="1112"/>
      <c r="AC205" s="1123"/>
      <c r="AD205" s="1123"/>
      <c r="AE205" s="1123"/>
      <c r="AF205" s="1123"/>
      <c r="AG205" s="1123"/>
      <c r="AH205" s="1123"/>
      <c r="AI205" s="1123"/>
      <c r="AJ205" s="1123"/>
      <c r="AK205" s="1123"/>
      <c r="AL205" s="1123"/>
      <c r="AM205" s="1123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117"/>
      <c r="BY205" s="117"/>
      <c r="BZ205" s="117"/>
    </row>
    <row r="206" spans="1:78" ht="14.25">
      <c r="A206" s="1130"/>
      <c r="B206" s="1130"/>
      <c r="C206" s="1130"/>
      <c r="D206" s="1130"/>
      <c r="E206" s="1130"/>
      <c r="F206" s="1130"/>
      <c r="G206" s="1130"/>
      <c r="H206" s="1128"/>
      <c r="I206" s="1128"/>
      <c r="J206" s="1128"/>
      <c r="K206" s="1128"/>
      <c r="L206" s="1128"/>
      <c r="M206" s="1128"/>
      <c r="N206" s="1128"/>
      <c r="O206" s="1128"/>
      <c r="P206" s="1128"/>
      <c r="Q206" s="1128"/>
      <c r="R206" s="1128"/>
      <c r="S206" s="1128"/>
      <c r="T206" s="1128"/>
      <c r="U206" s="1128"/>
      <c r="V206" s="1128"/>
      <c r="W206" s="1128"/>
      <c r="X206" s="1131"/>
      <c r="Y206" s="1131"/>
      <c r="Z206" s="1131"/>
      <c r="AA206" s="1131"/>
      <c r="AB206" s="1131"/>
      <c r="AC206" s="1112"/>
      <c r="AD206" s="1112"/>
      <c r="AE206" s="1112"/>
      <c r="AF206" s="1112"/>
      <c r="AG206" s="1112"/>
      <c r="AH206" s="1112"/>
      <c r="AI206" s="1112"/>
      <c r="AJ206" s="1112"/>
      <c r="AK206" s="1112"/>
      <c r="AL206" s="1112"/>
      <c r="AM206" s="1112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17"/>
      <c r="BR206" s="117"/>
      <c r="BS206" s="117"/>
      <c r="BT206" s="117"/>
      <c r="BU206" s="117"/>
      <c r="BV206" s="117"/>
      <c r="BW206" s="117"/>
      <c r="BX206" s="117"/>
      <c r="BY206" s="117"/>
      <c r="BZ206" s="117"/>
    </row>
    <row r="207" spans="1:78" ht="15">
      <c r="A207" s="1112"/>
      <c r="B207" s="1112"/>
      <c r="C207" s="1112"/>
      <c r="D207" s="1112"/>
      <c r="E207" s="1112"/>
      <c r="F207" s="1112"/>
      <c r="G207" s="1112"/>
      <c r="H207" s="1128"/>
      <c r="I207" s="1128"/>
      <c r="J207" s="1128"/>
      <c r="K207" s="1128"/>
      <c r="L207" s="1128"/>
      <c r="M207" s="1128"/>
      <c r="N207" s="1128"/>
      <c r="O207" s="1128"/>
      <c r="P207" s="1128"/>
      <c r="Q207" s="1128"/>
      <c r="R207" s="1128"/>
      <c r="S207" s="1128"/>
      <c r="T207" s="1128"/>
      <c r="U207" s="1128"/>
      <c r="V207" s="1128"/>
      <c r="W207" s="1128"/>
      <c r="X207" s="1112"/>
      <c r="Y207" s="1112"/>
      <c r="Z207" s="1112"/>
      <c r="AA207" s="1112"/>
      <c r="AB207" s="1112"/>
      <c r="AC207" s="1123"/>
      <c r="AD207" s="1123"/>
      <c r="AE207" s="1123"/>
      <c r="AF207" s="1123"/>
      <c r="AG207" s="1123"/>
      <c r="AH207" s="1123"/>
      <c r="AI207" s="1123"/>
      <c r="AJ207" s="1123"/>
      <c r="AK207" s="1123"/>
      <c r="AL207" s="1123"/>
      <c r="AM207" s="1123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</row>
    <row r="208" spans="1:78" ht="15">
      <c r="A208" s="1112"/>
      <c r="B208" s="1112"/>
      <c r="C208" s="1112"/>
      <c r="D208" s="1112"/>
      <c r="E208" s="1112"/>
      <c r="F208" s="1112"/>
      <c r="G208" s="1112"/>
      <c r="H208" s="1128"/>
      <c r="I208" s="1128"/>
      <c r="J208" s="1128"/>
      <c r="K208" s="1128"/>
      <c r="L208" s="1128"/>
      <c r="M208" s="1128"/>
      <c r="N208" s="1128"/>
      <c r="O208" s="1128"/>
      <c r="P208" s="1128"/>
      <c r="Q208" s="1128"/>
      <c r="R208" s="1128"/>
      <c r="S208" s="1128"/>
      <c r="T208" s="1128"/>
      <c r="U208" s="1128"/>
      <c r="V208" s="1128"/>
      <c r="W208" s="1128"/>
      <c r="X208" s="1112"/>
      <c r="Y208" s="1112"/>
      <c r="Z208" s="1112"/>
      <c r="AA208" s="1112"/>
      <c r="AB208" s="1112"/>
      <c r="AC208" s="1123"/>
      <c r="AD208" s="1123"/>
      <c r="AE208" s="1123"/>
      <c r="AF208" s="1123"/>
      <c r="AG208" s="1123"/>
      <c r="AH208" s="1123"/>
      <c r="AI208" s="1123"/>
      <c r="AJ208" s="1123"/>
      <c r="AK208" s="1123"/>
      <c r="AL208" s="1123"/>
      <c r="AM208" s="1123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</row>
    <row r="209" spans="1:78" ht="14.25">
      <c r="A209" s="1130"/>
      <c r="B209" s="1130"/>
      <c r="C209" s="1130"/>
      <c r="D209" s="1130"/>
      <c r="E209" s="1130"/>
      <c r="F209" s="1130"/>
      <c r="G209" s="1130"/>
      <c r="H209" s="1128"/>
      <c r="I209" s="1128"/>
      <c r="J209" s="1128"/>
      <c r="K209" s="1128"/>
      <c r="L209" s="1128"/>
      <c r="M209" s="1128"/>
      <c r="N209" s="1128"/>
      <c r="O209" s="1128"/>
      <c r="P209" s="1128"/>
      <c r="Q209" s="1128"/>
      <c r="R209" s="1128"/>
      <c r="S209" s="1128"/>
      <c r="T209" s="1128"/>
      <c r="U209" s="1128"/>
      <c r="V209" s="1128"/>
      <c r="W209" s="1128"/>
      <c r="X209" s="1131"/>
      <c r="Y209" s="1131"/>
      <c r="Z209" s="1131"/>
      <c r="AA209" s="1131"/>
      <c r="AB209" s="1131"/>
      <c r="AC209" s="1112"/>
      <c r="AD209" s="1112"/>
      <c r="AE209" s="1112"/>
      <c r="AF209" s="1112"/>
      <c r="AG209" s="1112"/>
      <c r="AH209" s="1112"/>
      <c r="AI209" s="1112"/>
      <c r="AJ209" s="1112"/>
      <c r="AK209" s="1112"/>
      <c r="AL209" s="1112"/>
      <c r="AM209" s="1112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  <c r="BO209" s="117"/>
      <c r="BP209" s="117"/>
      <c r="BQ209" s="117"/>
      <c r="BR209" s="117"/>
      <c r="BS209" s="117"/>
      <c r="BT209" s="117"/>
      <c r="BU209" s="117"/>
      <c r="BV209" s="117"/>
      <c r="BW209" s="117"/>
      <c r="BX209" s="117"/>
      <c r="BY209" s="117"/>
      <c r="BZ209" s="117"/>
    </row>
    <row r="210" spans="1:78" ht="15">
      <c r="A210" s="1112"/>
      <c r="B210" s="1112"/>
      <c r="C210" s="1112"/>
      <c r="D210" s="1112"/>
      <c r="E210" s="1112"/>
      <c r="F210" s="1112"/>
      <c r="G210" s="1112"/>
      <c r="H210" s="1128"/>
      <c r="I210" s="1128"/>
      <c r="J210" s="1128"/>
      <c r="K210" s="1128"/>
      <c r="L210" s="1128"/>
      <c r="M210" s="1128"/>
      <c r="N210" s="1128"/>
      <c r="O210" s="1128"/>
      <c r="P210" s="1128"/>
      <c r="Q210" s="1128"/>
      <c r="R210" s="1128"/>
      <c r="S210" s="1128"/>
      <c r="T210" s="1128"/>
      <c r="U210" s="1128"/>
      <c r="V210" s="1128"/>
      <c r="W210" s="1128"/>
      <c r="X210" s="1112"/>
      <c r="Y210" s="1112"/>
      <c r="Z210" s="1112"/>
      <c r="AA210" s="1112"/>
      <c r="AB210" s="1112"/>
      <c r="AC210" s="1123"/>
      <c r="AD210" s="1123"/>
      <c r="AE210" s="1123"/>
      <c r="AF210" s="1123"/>
      <c r="AG210" s="1123"/>
      <c r="AH210" s="1123"/>
      <c r="AI210" s="1123"/>
      <c r="AJ210" s="1123"/>
      <c r="AK210" s="1123"/>
      <c r="AL210" s="1123"/>
      <c r="AM210" s="1123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P210" s="117"/>
      <c r="BQ210" s="117"/>
      <c r="BR210" s="117"/>
      <c r="BS210" s="117"/>
      <c r="BT210" s="117"/>
      <c r="BU210" s="117"/>
      <c r="BV210" s="117"/>
      <c r="BW210" s="117"/>
      <c r="BX210" s="117"/>
      <c r="BY210" s="117"/>
      <c r="BZ210" s="117"/>
    </row>
    <row r="211" spans="1:78" ht="15">
      <c r="A211" s="1112"/>
      <c r="B211" s="1112"/>
      <c r="C211" s="1112"/>
      <c r="D211" s="1112"/>
      <c r="E211" s="1112"/>
      <c r="F211" s="1112"/>
      <c r="G211" s="1112"/>
      <c r="H211" s="1128"/>
      <c r="I211" s="1128"/>
      <c r="J211" s="1128"/>
      <c r="K211" s="1128"/>
      <c r="L211" s="1128"/>
      <c r="M211" s="1128"/>
      <c r="N211" s="1128"/>
      <c r="O211" s="1128"/>
      <c r="P211" s="1128"/>
      <c r="Q211" s="1128"/>
      <c r="R211" s="1128"/>
      <c r="S211" s="1128"/>
      <c r="T211" s="1128"/>
      <c r="U211" s="1128"/>
      <c r="V211" s="1128"/>
      <c r="W211" s="1128"/>
      <c r="X211" s="1112"/>
      <c r="Y211" s="1112"/>
      <c r="Z211" s="1112"/>
      <c r="AA211" s="1112"/>
      <c r="AB211" s="1112"/>
      <c r="AC211" s="1123"/>
      <c r="AD211" s="1123"/>
      <c r="AE211" s="1123"/>
      <c r="AF211" s="1123"/>
      <c r="AG211" s="1123"/>
      <c r="AH211" s="1123"/>
      <c r="AI211" s="1123"/>
      <c r="AJ211" s="1123"/>
      <c r="AK211" s="1123"/>
      <c r="AL211" s="1123"/>
      <c r="AM211" s="1123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117"/>
      <c r="BR211" s="117"/>
      <c r="BS211" s="117"/>
      <c r="BT211" s="117"/>
      <c r="BU211" s="117"/>
      <c r="BV211" s="117"/>
      <c r="BW211" s="117"/>
      <c r="BX211" s="117"/>
      <c r="BY211" s="117"/>
      <c r="BZ211" s="117"/>
    </row>
    <row r="212" spans="1:78" ht="12.75">
      <c r="A212" s="1126"/>
      <c r="B212" s="1126"/>
      <c r="C212" s="1126"/>
      <c r="D212" s="1126"/>
      <c r="E212" s="1126"/>
      <c r="F212" s="1126"/>
      <c r="G212" s="1126"/>
      <c r="H212" s="1126"/>
      <c r="I212" s="1126"/>
      <c r="J212" s="1126"/>
      <c r="K212" s="1126"/>
      <c r="L212" s="1126"/>
      <c r="M212" s="1126"/>
      <c r="N212" s="1126"/>
      <c r="O212" s="1126"/>
      <c r="P212" s="1126"/>
      <c r="Q212" s="1126"/>
      <c r="R212" s="1126"/>
      <c r="S212" s="1126"/>
      <c r="T212" s="1126"/>
      <c r="U212" s="1126"/>
      <c r="V212" s="1126"/>
      <c r="W212" s="1126"/>
      <c r="X212" s="1126"/>
      <c r="Y212" s="1126"/>
      <c r="Z212" s="1126"/>
      <c r="AA212" s="1126"/>
      <c r="AB212" s="1126"/>
      <c r="AC212" s="1126"/>
      <c r="AD212" s="1126"/>
      <c r="AE212" s="1126"/>
      <c r="AF212" s="1126"/>
      <c r="AG212" s="1126"/>
      <c r="AH212" s="1126"/>
      <c r="AI212" s="1126"/>
      <c r="AJ212" s="1126"/>
      <c r="AK212" s="1126"/>
      <c r="AL212" s="1126"/>
      <c r="AM212" s="1126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/>
      <c r="BP212" s="117"/>
      <c r="BQ212" s="117"/>
      <c r="BR212" s="117"/>
      <c r="BS212" s="117"/>
      <c r="BT212" s="117"/>
      <c r="BU212" s="117"/>
      <c r="BV212" s="117"/>
      <c r="BW212" s="117"/>
      <c r="BX212" s="117"/>
      <c r="BY212" s="117"/>
      <c r="BZ212" s="117"/>
    </row>
    <row r="213" spans="1:78" ht="15">
      <c r="A213" s="1112"/>
      <c r="B213" s="1112"/>
      <c r="C213" s="1112"/>
      <c r="D213" s="1112"/>
      <c r="E213" s="1112"/>
      <c r="F213" s="1112"/>
      <c r="G213" s="1112"/>
      <c r="H213" s="1128"/>
      <c r="I213" s="1128"/>
      <c r="J213" s="1128"/>
      <c r="K213" s="1128"/>
      <c r="L213" s="1128"/>
      <c r="M213" s="1128"/>
      <c r="N213" s="1128"/>
      <c r="O213" s="1128"/>
      <c r="P213" s="1127"/>
      <c r="Q213" s="1127"/>
      <c r="R213" s="1128"/>
      <c r="S213" s="1128"/>
      <c r="T213" s="1128"/>
      <c r="U213" s="1128"/>
      <c r="V213" s="1128"/>
      <c r="W213" s="1128"/>
      <c r="X213" s="1112"/>
      <c r="Y213" s="1112"/>
      <c r="Z213" s="1112"/>
      <c r="AA213" s="1112"/>
      <c r="AB213" s="1112"/>
      <c r="AC213" s="1112"/>
      <c r="AD213" s="1112"/>
      <c r="AE213" s="1112"/>
      <c r="AF213" s="1112"/>
      <c r="AG213" s="1112"/>
      <c r="AH213" s="1112"/>
      <c r="AI213" s="1112"/>
      <c r="AJ213" s="1112"/>
      <c r="AK213" s="1112"/>
      <c r="AL213" s="1129"/>
      <c r="AM213" s="1129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7"/>
      <c r="BO213" s="117"/>
      <c r="BP213" s="117"/>
      <c r="BQ213" s="117"/>
      <c r="BR213" s="117"/>
      <c r="BS213" s="117"/>
      <c r="BT213" s="117"/>
      <c r="BU213" s="117"/>
      <c r="BV213" s="117"/>
      <c r="BW213" s="117"/>
      <c r="BX213" s="117"/>
      <c r="BY213" s="117"/>
      <c r="BZ213" s="117"/>
    </row>
    <row r="214" spans="1:78" ht="15">
      <c r="A214" s="1112"/>
      <c r="B214" s="1112"/>
      <c r="C214" s="1112"/>
      <c r="D214" s="1112"/>
      <c r="E214" s="1112"/>
      <c r="F214" s="1112"/>
      <c r="G214" s="1112"/>
      <c r="H214" s="1128"/>
      <c r="I214" s="1128"/>
      <c r="J214" s="1128"/>
      <c r="K214" s="1128"/>
      <c r="L214" s="1128"/>
      <c r="M214" s="1128"/>
      <c r="N214" s="1128"/>
      <c r="O214" s="1128"/>
      <c r="P214" s="1127"/>
      <c r="Q214" s="1127"/>
      <c r="R214" s="1128"/>
      <c r="S214" s="1128"/>
      <c r="T214" s="1128"/>
      <c r="U214" s="1128"/>
      <c r="V214" s="1128"/>
      <c r="W214" s="1128"/>
      <c r="X214" s="1112"/>
      <c r="Y214" s="1112"/>
      <c r="Z214" s="1112"/>
      <c r="AA214" s="1112"/>
      <c r="AB214" s="1112"/>
      <c r="AC214" s="1112"/>
      <c r="AD214" s="1112"/>
      <c r="AE214" s="1112"/>
      <c r="AF214" s="1112"/>
      <c r="AG214" s="1112"/>
      <c r="AH214" s="1112"/>
      <c r="AI214" s="1112"/>
      <c r="AJ214" s="1112"/>
      <c r="AK214" s="1112"/>
      <c r="AL214" s="1129"/>
      <c r="AM214" s="1129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117"/>
      <c r="BO214" s="117"/>
      <c r="BP214" s="117"/>
      <c r="BQ214" s="117"/>
      <c r="BR214" s="117"/>
      <c r="BS214" s="117"/>
      <c r="BT214" s="117"/>
      <c r="BU214" s="117"/>
      <c r="BV214" s="117"/>
      <c r="BW214" s="117"/>
      <c r="BX214" s="117"/>
      <c r="BY214" s="117"/>
      <c r="BZ214" s="117"/>
    </row>
    <row r="215" spans="1:78" ht="15">
      <c r="A215" s="1112"/>
      <c r="B215" s="1112"/>
      <c r="C215" s="1112"/>
      <c r="D215" s="1112"/>
      <c r="E215" s="1112"/>
      <c r="F215" s="1112"/>
      <c r="G215" s="1112"/>
      <c r="H215" s="1128"/>
      <c r="I215" s="1128"/>
      <c r="J215" s="1128"/>
      <c r="K215" s="1128"/>
      <c r="L215" s="1128"/>
      <c r="M215" s="1128"/>
      <c r="N215" s="1128"/>
      <c r="O215" s="1128"/>
      <c r="P215" s="1127"/>
      <c r="Q215" s="1127"/>
      <c r="R215" s="1128"/>
      <c r="S215" s="1128"/>
      <c r="T215" s="1128"/>
      <c r="U215" s="1128"/>
      <c r="V215" s="1128"/>
      <c r="W215" s="1128"/>
      <c r="X215" s="1112"/>
      <c r="Y215" s="1112"/>
      <c r="Z215" s="1112"/>
      <c r="AA215" s="1112"/>
      <c r="AB215" s="1112"/>
      <c r="AC215" s="1112"/>
      <c r="AD215" s="1112"/>
      <c r="AE215" s="1112"/>
      <c r="AF215" s="1112"/>
      <c r="AG215" s="1112"/>
      <c r="AH215" s="1112"/>
      <c r="AI215" s="1112"/>
      <c r="AJ215" s="1112"/>
      <c r="AK215" s="1112"/>
      <c r="AL215" s="1129"/>
      <c r="AM215" s="1129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</row>
    <row r="216" spans="1:78" ht="15">
      <c r="A216" s="1112"/>
      <c r="B216" s="1112"/>
      <c r="C216" s="1112"/>
      <c r="D216" s="1112"/>
      <c r="E216" s="1112"/>
      <c r="F216" s="1112"/>
      <c r="G216" s="1112"/>
      <c r="H216" s="1128"/>
      <c r="I216" s="1128"/>
      <c r="J216" s="1128"/>
      <c r="K216" s="1128"/>
      <c r="L216" s="1128"/>
      <c r="M216" s="1128"/>
      <c r="N216" s="1128"/>
      <c r="O216" s="1128"/>
      <c r="P216" s="1127"/>
      <c r="Q216" s="1127"/>
      <c r="R216" s="1128"/>
      <c r="S216" s="1128"/>
      <c r="T216" s="1128"/>
      <c r="U216" s="1128"/>
      <c r="V216" s="1128"/>
      <c r="W216" s="1128"/>
      <c r="X216" s="1112"/>
      <c r="Y216" s="1112"/>
      <c r="Z216" s="1112"/>
      <c r="AA216" s="1112"/>
      <c r="AB216" s="1112"/>
      <c r="AC216" s="1112"/>
      <c r="AD216" s="1112"/>
      <c r="AE216" s="1112"/>
      <c r="AF216" s="1112"/>
      <c r="AG216" s="1112"/>
      <c r="AH216" s="1112"/>
      <c r="AI216" s="1112"/>
      <c r="AJ216" s="1112"/>
      <c r="AK216" s="1112"/>
      <c r="AL216" s="1129"/>
      <c r="AM216" s="1129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7"/>
      <c r="BP216" s="117"/>
      <c r="BQ216" s="117"/>
      <c r="BR216" s="117"/>
      <c r="BS216" s="117"/>
      <c r="BT216" s="117"/>
      <c r="BU216" s="117"/>
      <c r="BV216" s="117"/>
      <c r="BW216" s="117"/>
      <c r="BX216" s="117"/>
      <c r="BY216" s="117"/>
      <c r="BZ216" s="117"/>
    </row>
    <row r="217" spans="1:78" ht="15">
      <c r="A217" s="1112"/>
      <c r="B217" s="1112"/>
      <c r="C217" s="1112"/>
      <c r="D217" s="1112"/>
      <c r="E217" s="1112"/>
      <c r="F217" s="1112"/>
      <c r="G217" s="1112"/>
      <c r="H217" s="1128"/>
      <c r="I217" s="1128"/>
      <c r="J217" s="1128"/>
      <c r="K217" s="1128"/>
      <c r="L217" s="1128"/>
      <c r="M217" s="1128"/>
      <c r="N217" s="1128"/>
      <c r="O217" s="1128"/>
      <c r="P217" s="1127"/>
      <c r="Q217" s="1127"/>
      <c r="R217" s="1128"/>
      <c r="S217" s="1128"/>
      <c r="T217" s="1128"/>
      <c r="U217" s="1128"/>
      <c r="V217" s="1128"/>
      <c r="W217" s="1128"/>
      <c r="X217" s="1112"/>
      <c r="Y217" s="1112"/>
      <c r="Z217" s="1112"/>
      <c r="AA217" s="1112"/>
      <c r="AB217" s="1112"/>
      <c r="AC217" s="1112"/>
      <c r="AD217" s="1112"/>
      <c r="AE217" s="1112"/>
      <c r="AF217" s="1112"/>
      <c r="AG217" s="1112"/>
      <c r="AH217" s="1112"/>
      <c r="AI217" s="1112"/>
      <c r="AJ217" s="1112"/>
      <c r="AK217" s="1112"/>
      <c r="AL217" s="1129"/>
      <c r="AM217" s="1129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7"/>
      <c r="BQ217" s="117"/>
      <c r="BR217" s="117"/>
      <c r="BS217" s="117"/>
      <c r="BT217" s="117"/>
      <c r="BU217" s="117"/>
      <c r="BV217" s="117"/>
      <c r="BW217" s="117"/>
      <c r="BX217" s="117"/>
      <c r="BY217" s="117"/>
      <c r="BZ217" s="117"/>
    </row>
    <row r="218" spans="1:78" ht="12.75">
      <c r="A218" s="1126"/>
      <c r="B218" s="1126"/>
      <c r="C218" s="1126"/>
      <c r="D218" s="1126"/>
      <c r="E218" s="1126"/>
      <c r="F218" s="1126"/>
      <c r="G218" s="1126"/>
      <c r="H218" s="1126"/>
      <c r="I218" s="1126"/>
      <c r="J218" s="1126"/>
      <c r="K218" s="1126"/>
      <c r="L218" s="1126"/>
      <c r="M218" s="1126"/>
      <c r="N218" s="1126"/>
      <c r="O218" s="1126"/>
      <c r="P218" s="1126"/>
      <c r="Q218" s="1126"/>
      <c r="R218" s="1126"/>
      <c r="S218" s="1126"/>
      <c r="T218" s="1126"/>
      <c r="U218" s="1126"/>
      <c r="V218" s="1126"/>
      <c r="W218" s="1126"/>
      <c r="X218" s="1126"/>
      <c r="Y218" s="1126"/>
      <c r="Z218" s="1126"/>
      <c r="AA218" s="1126"/>
      <c r="AB218" s="1126"/>
      <c r="AC218" s="1126"/>
      <c r="AD218" s="1126"/>
      <c r="AE218" s="1126"/>
      <c r="AF218" s="1126"/>
      <c r="AG218" s="1126"/>
      <c r="AH218" s="1126"/>
      <c r="AI218" s="1126"/>
      <c r="AJ218" s="1126"/>
      <c r="AK218" s="1126"/>
      <c r="AL218" s="1126"/>
      <c r="AM218" s="1126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  <c r="BQ218" s="117"/>
      <c r="BR218" s="117"/>
      <c r="BS218" s="117"/>
      <c r="BT218" s="117"/>
      <c r="BU218" s="117"/>
      <c r="BV218" s="117"/>
      <c r="BW218" s="117"/>
      <c r="BX218" s="117"/>
      <c r="BY218" s="117"/>
      <c r="BZ218" s="117"/>
    </row>
    <row r="219" spans="1:78" ht="15">
      <c r="A219" s="1112"/>
      <c r="B219" s="1112"/>
      <c r="C219" s="1112"/>
      <c r="D219" s="1112"/>
      <c r="E219" s="1112"/>
      <c r="F219" s="1112"/>
      <c r="G219" s="1112"/>
      <c r="H219" s="1123"/>
      <c r="I219" s="1123"/>
      <c r="J219" s="1123"/>
      <c r="K219" s="1123"/>
      <c r="L219" s="1123"/>
      <c r="M219" s="1123"/>
      <c r="N219" s="1123"/>
      <c r="O219" s="1123"/>
      <c r="P219" s="1123"/>
      <c r="Q219" s="1123"/>
      <c r="R219" s="1123"/>
      <c r="S219" s="1123"/>
      <c r="T219" s="1123"/>
      <c r="U219" s="1123"/>
      <c r="V219" s="1123"/>
      <c r="W219" s="1123"/>
      <c r="X219" s="1112"/>
      <c r="Y219" s="1112"/>
      <c r="Z219" s="1112"/>
      <c r="AA219" s="1112"/>
      <c r="AB219" s="1112"/>
      <c r="AC219" s="1123"/>
      <c r="AD219" s="1123"/>
      <c r="AE219" s="1123"/>
      <c r="AF219" s="1123"/>
      <c r="AG219" s="1123"/>
      <c r="AH219" s="1123"/>
      <c r="AI219" s="1123"/>
      <c r="AJ219" s="1123"/>
      <c r="AK219" s="1123"/>
      <c r="AL219" s="1123"/>
      <c r="AM219" s="1123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7"/>
      <c r="BQ219" s="117"/>
      <c r="BR219" s="117"/>
      <c r="BS219" s="117"/>
      <c r="BT219" s="117"/>
      <c r="BU219" s="117"/>
      <c r="BV219" s="117"/>
      <c r="BW219" s="117"/>
      <c r="BX219" s="117"/>
      <c r="BY219" s="117"/>
      <c r="BZ219" s="117"/>
    </row>
    <row r="220" spans="1:78" ht="15">
      <c r="A220" s="1112"/>
      <c r="B220" s="1112"/>
      <c r="C220" s="1112"/>
      <c r="D220" s="1112"/>
      <c r="E220" s="1112"/>
      <c r="F220" s="1112"/>
      <c r="G220" s="1112"/>
      <c r="H220" s="1124"/>
      <c r="I220" s="1124"/>
      <c r="J220" s="1124"/>
      <c r="K220" s="1124"/>
      <c r="L220" s="1124"/>
      <c r="M220" s="1124"/>
      <c r="N220" s="1124"/>
      <c r="O220" s="1124"/>
      <c r="P220" s="1124"/>
      <c r="Q220" s="1124"/>
      <c r="R220" s="1124"/>
      <c r="S220" s="1124"/>
      <c r="T220" s="1124"/>
      <c r="U220" s="1124"/>
      <c r="V220" s="1124"/>
      <c r="W220" s="1124"/>
      <c r="X220" s="1112"/>
      <c r="Y220" s="1112"/>
      <c r="Z220" s="1112"/>
      <c r="AA220" s="1112"/>
      <c r="AB220" s="1112"/>
      <c r="AC220" s="1125"/>
      <c r="AD220" s="1125"/>
      <c r="AE220" s="1125"/>
      <c r="AF220" s="1125"/>
      <c r="AG220" s="1125"/>
      <c r="AH220" s="1125"/>
      <c r="AI220" s="1125"/>
      <c r="AJ220" s="1125"/>
      <c r="AK220" s="1125"/>
      <c r="AL220" s="1125"/>
      <c r="AM220" s="1125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7"/>
    </row>
    <row r="221" spans="1:78" ht="15">
      <c r="A221" s="1112"/>
      <c r="B221" s="1112"/>
      <c r="C221" s="1112"/>
      <c r="D221" s="1112"/>
      <c r="E221" s="1112"/>
      <c r="F221" s="1112"/>
      <c r="G221" s="1112"/>
      <c r="H221" s="1123"/>
      <c r="I221" s="1123"/>
      <c r="J221" s="1123"/>
      <c r="K221" s="1123"/>
      <c r="L221" s="1123"/>
      <c r="M221" s="1123"/>
      <c r="N221" s="1123"/>
      <c r="O221" s="1123"/>
      <c r="P221" s="1123"/>
      <c r="Q221" s="1123"/>
      <c r="R221" s="1123"/>
      <c r="S221" s="1123"/>
      <c r="T221" s="1123"/>
      <c r="U221" s="1123"/>
      <c r="V221" s="1123"/>
      <c r="W221" s="1123"/>
      <c r="X221" s="1112"/>
      <c r="Y221" s="1112"/>
      <c r="Z221" s="1112"/>
      <c r="AA221" s="1112"/>
      <c r="AB221" s="1112"/>
      <c r="AC221" s="1123"/>
      <c r="AD221" s="1123"/>
      <c r="AE221" s="1123"/>
      <c r="AF221" s="1123"/>
      <c r="AG221" s="1123"/>
      <c r="AH221" s="1123"/>
      <c r="AI221" s="1123"/>
      <c r="AJ221" s="1123"/>
      <c r="AK221" s="1123"/>
      <c r="AL221" s="1123"/>
      <c r="AM221" s="1123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  <c r="BQ221" s="117"/>
      <c r="BR221" s="117"/>
      <c r="BS221" s="117"/>
      <c r="BT221" s="117"/>
      <c r="BU221" s="117"/>
      <c r="BV221" s="117"/>
      <c r="BW221" s="117"/>
      <c r="BX221" s="117"/>
      <c r="BY221" s="117"/>
      <c r="BZ221" s="117"/>
    </row>
    <row r="222" spans="1:78" ht="15">
      <c r="A222" s="1112"/>
      <c r="B222" s="1112"/>
      <c r="C222" s="1112"/>
      <c r="D222" s="1112"/>
      <c r="E222" s="1112"/>
      <c r="F222" s="1112"/>
      <c r="G222" s="1112"/>
      <c r="H222" s="1123"/>
      <c r="I222" s="1123"/>
      <c r="J222" s="1123"/>
      <c r="K222" s="1123"/>
      <c r="L222" s="1123"/>
      <c r="M222" s="1123"/>
      <c r="N222" s="1123"/>
      <c r="O222" s="1123"/>
      <c r="P222" s="1123"/>
      <c r="Q222" s="1123"/>
      <c r="R222" s="1123"/>
      <c r="S222" s="1123"/>
      <c r="T222" s="1123"/>
      <c r="U222" s="1123"/>
      <c r="V222" s="1123"/>
      <c r="W222" s="1123"/>
      <c r="X222" s="1112"/>
      <c r="Y222" s="1112"/>
      <c r="Z222" s="1112"/>
      <c r="AA222" s="1112"/>
      <c r="AB222" s="1112"/>
      <c r="AC222" s="1112"/>
      <c r="AD222" s="1112"/>
      <c r="AE222" s="1112"/>
      <c r="AF222" s="1112"/>
      <c r="AG222" s="1112"/>
      <c r="AH222" s="1112"/>
      <c r="AI222" s="1112"/>
      <c r="AJ222" s="1112"/>
      <c r="AK222" s="1112"/>
      <c r="AL222" s="1112"/>
      <c r="AM222" s="1112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  <c r="BQ222" s="117"/>
      <c r="BR222" s="117"/>
      <c r="BS222" s="117"/>
      <c r="BT222" s="117"/>
      <c r="BU222" s="117"/>
      <c r="BV222" s="117"/>
      <c r="BW222" s="117"/>
      <c r="BX222" s="117"/>
      <c r="BY222" s="117"/>
      <c r="BZ222" s="117"/>
    </row>
    <row r="223" spans="1:39" ht="15">
      <c r="A223" s="1112"/>
      <c r="B223" s="1112"/>
      <c r="C223" s="1112"/>
      <c r="D223" s="1112"/>
      <c r="E223" s="1112"/>
      <c r="F223" s="1112"/>
      <c r="G223" s="1112"/>
      <c r="H223" s="1124"/>
      <c r="I223" s="1124"/>
      <c r="J223" s="1124"/>
      <c r="K223" s="1124"/>
      <c r="L223" s="1124"/>
      <c r="M223" s="1124"/>
      <c r="N223" s="1124"/>
      <c r="O223" s="1124"/>
      <c r="P223" s="1124"/>
      <c r="Q223" s="1124"/>
      <c r="R223" s="1124"/>
      <c r="S223" s="1124"/>
      <c r="T223" s="1124"/>
      <c r="U223" s="1124"/>
      <c r="V223" s="1124"/>
      <c r="W223" s="1124"/>
      <c r="X223" s="1112"/>
      <c r="Y223" s="1112"/>
      <c r="Z223" s="1112"/>
      <c r="AA223" s="1112"/>
      <c r="AB223" s="1112"/>
      <c r="AC223" s="1123"/>
      <c r="AD223" s="1123"/>
      <c r="AE223" s="1123"/>
      <c r="AF223" s="1123"/>
      <c r="AG223" s="1123"/>
      <c r="AH223" s="1123"/>
      <c r="AI223" s="1123"/>
      <c r="AJ223" s="1123"/>
      <c r="AK223" s="1123"/>
      <c r="AL223" s="1123"/>
      <c r="AM223" s="1123"/>
    </row>
    <row r="224" spans="1:39" ht="15">
      <c r="A224" s="1112"/>
      <c r="B224" s="1112"/>
      <c r="C224" s="1112"/>
      <c r="D224" s="1112"/>
      <c r="E224" s="1112"/>
      <c r="F224" s="1112"/>
      <c r="G224" s="1112"/>
      <c r="H224" s="1123"/>
      <c r="I224" s="1123"/>
      <c r="J224" s="1123"/>
      <c r="K224" s="1123"/>
      <c r="L224" s="1123"/>
      <c r="M224" s="1123"/>
      <c r="N224" s="1123"/>
      <c r="O224" s="1123"/>
      <c r="P224" s="1123"/>
      <c r="Q224" s="1123"/>
      <c r="R224" s="1123"/>
      <c r="S224" s="1123"/>
      <c r="T224" s="1123"/>
      <c r="U224" s="1123"/>
      <c r="V224" s="1123"/>
      <c r="W224" s="1123"/>
      <c r="X224" s="1112"/>
      <c r="Y224" s="1112"/>
      <c r="Z224" s="1112"/>
      <c r="AA224" s="1112"/>
      <c r="AB224" s="1112"/>
      <c r="AC224" s="1123"/>
      <c r="AD224" s="1123"/>
      <c r="AE224" s="1123"/>
      <c r="AF224" s="1123"/>
      <c r="AG224" s="1123"/>
      <c r="AH224" s="1123"/>
      <c r="AI224" s="1123"/>
      <c r="AJ224" s="1123"/>
      <c r="AK224" s="1123"/>
      <c r="AL224" s="1123"/>
      <c r="AM224" s="1123"/>
    </row>
    <row r="225" spans="1:39" ht="15">
      <c r="A225" s="113"/>
      <c r="B225" s="113"/>
      <c r="C225" s="113"/>
      <c r="D225" s="113"/>
      <c r="E225" s="113"/>
      <c r="F225" s="113"/>
      <c r="G225" s="113"/>
      <c r="H225" s="112"/>
      <c r="I225" s="112"/>
      <c r="J225" s="112"/>
      <c r="K225" s="112"/>
      <c r="L225" s="112"/>
      <c r="M225" s="112"/>
      <c r="N225" s="112"/>
      <c r="O225" s="112"/>
      <c r="P225" s="120"/>
      <c r="Q225" s="120"/>
      <c r="R225" s="112"/>
      <c r="S225" s="112"/>
      <c r="T225" s="112"/>
      <c r="U225" s="112"/>
      <c r="V225" s="112"/>
      <c r="W225" s="112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4"/>
      <c r="AM225" s="114"/>
    </row>
    <row r="226" spans="1:39" ht="15">
      <c r="A226" s="113"/>
      <c r="B226" s="113"/>
      <c r="C226" s="113"/>
      <c r="D226" s="113"/>
      <c r="E226" s="113"/>
      <c r="F226" s="113"/>
      <c r="G226" s="113"/>
      <c r="H226" s="112"/>
      <c r="I226" s="112"/>
      <c r="J226" s="112"/>
      <c r="K226" s="112"/>
      <c r="L226" s="112"/>
      <c r="M226" s="112"/>
      <c r="N226" s="112"/>
      <c r="O226" s="112"/>
      <c r="P226" s="120"/>
      <c r="Q226" s="120"/>
      <c r="R226" s="112"/>
      <c r="S226" s="112"/>
      <c r="T226" s="112"/>
      <c r="U226" s="112"/>
      <c r="V226" s="112"/>
      <c r="W226" s="112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4"/>
      <c r="AM226" s="114"/>
    </row>
    <row r="227" spans="1:39" ht="15">
      <c r="A227" s="113"/>
      <c r="B227" s="113"/>
      <c r="C227" s="113"/>
      <c r="D227" s="113"/>
      <c r="E227" s="113"/>
      <c r="F227" s="113"/>
      <c r="G227" s="113"/>
      <c r="H227" s="112"/>
      <c r="I227" s="112"/>
      <c r="J227" s="112"/>
      <c r="K227" s="112"/>
      <c r="L227" s="112"/>
      <c r="M227" s="112"/>
      <c r="N227" s="112"/>
      <c r="O227" s="112"/>
      <c r="P227" s="120"/>
      <c r="Q227" s="120"/>
      <c r="R227" s="112"/>
      <c r="S227" s="112"/>
      <c r="T227" s="112"/>
      <c r="U227" s="112"/>
      <c r="V227" s="112"/>
      <c r="W227" s="112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4"/>
      <c r="AM227" s="114"/>
    </row>
    <row r="228" spans="1:39" ht="15">
      <c r="A228" s="113"/>
      <c r="B228" s="113"/>
      <c r="C228" s="113"/>
      <c r="D228" s="113"/>
      <c r="E228" s="113"/>
      <c r="F228" s="113"/>
      <c r="G228" s="113"/>
      <c r="H228" s="112"/>
      <c r="I228" s="112"/>
      <c r="J228" s="112"/>
      <c r="K228" s="112"/>
      <c r="L228" s="112"/>
      <c r="M228" s="112"/>
      <c r="N228" s="112"/>
      <c r="O228" s="112"/>
      <c r="P228" s="120"/>
      <c r="Q228" s="120"/>
      <c r="R228" s="112"/>
      <c r="S228" s="112"/>
      <c r="T228" s="112"/>
      <c r="U228" s="112"/>
      <c r="V228" s="112"/>
      <c r="W228" s="112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4"/>
      <c r="AM228" s="114"/>
    </row>
    <row r="229" spans="1:39" ht="15">
      <c r="A229" s="113"/>
      <c r="B229" s="113"/>
      <c r="C229" s="113"/>
      <c r="D229" s="113"/>
      <c r="E229" s="113"/>
      <c r="F229" s="113"/>
      <c r="G229" s="113"/>
      <c r="H229" s="112"/>
      <c r="I229" s="112"/>
      <c r="J229" s="112"/>
      <c r="K229" s="112"/>
      <c r="L229" s="112"/>
      <c r="M229" s="112"/>
      <c r="N229" s="112"/>
      <c r="O229" s="112"/>
      <c r="P229" s="120"/>
      <c r="Q229" s="120"/>
      <c r="R229" s="112"/>
      <c r="S229" s="112"/>
      <c r="T229" s="112"/>
      <c r="U229" s="112"/>
      <c r="V229" s="112"/>
      <c r="W229" s="112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4"/>
      <c r="AM229" s="114"/>
    </row>
    <row r="230" spans="1:39" ht="15">
      <c r="A230" s="113"/>
      <c r="B230" s="113"/>
      <c r="C230" s="113"/>
      <c r="D230" s="113"/>
      <c r="E230" s="113"/>
      <c r="F230" s="113"/>
      <c r="G230" s="113"/>
      <c r="H230" s="112"/>
      <c r="I230" s="112"/>
      <c r="J230" s="112"/>
      <c r="K230" s="112"/>
      <c r="L230" s="112"/>
      <c r="M230" s="112"/>
      <c r="N230" s="112"/>
      <c r="O230" s="112"/>
      <c r="P230" s="120"/>
      <c r="Q230" s="120"/>
      <c r="R230" s="112"/>
      <c r="S230" s="112"/>
      <c r="T230" s="112"/>
      <c r="U230" s="112"/>
      <c r="V230" s="112"/>
      <c r="W230" s="112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4"/>
      <c r="AM230" s="114"/>
    </row>
    <row r="231" spans="1:39" ht="15">
      <c r="A231" s="113"/>
      <c r="B231" s="113"/>
      <c r="C231" s="113"/>
      <c r="D231" s="113"/>
      <c r="E231" s="113"/>
      <c r="F231" s="113"/>
      <c r="G231" s="113"/>
      <c r="H231" s="112"/>
      <c r="I231" s="112"/>
      <c r="J231" s="112"/>
      <c r="K231" s="112"/>
      <c r="L231" s="112"/>
      <c r="M231" s="112"/>
      <c r="N231" s="112"/>
      <c r="O231" s="112"/>
      <c r="P231" s="120"/>
      <c r="Q231" s="120"/>
      <c r="R231" s="112"/>
      <c r="S231" s="112"/>
      <c r="T231" s="112"/>
      <c r="U231" s="112"/>
      <c r="V231" s="112"/>
      <c r="W231" s="112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4"/>
      <c r="AM231" s="114"/>
    </row>
    <row r="232" spans="1:39" ht="15">
      <c r="A232" s="113"/>
      <c r="B232" s="113"/>
      <c r="C232" s="113"/>
      <c r="D232" s="113"/>
      <c r="E232" s="113"/>
      <c r="F232" s="113"/>
      <c r="G232" s="113"/>
      <c r="H232" s="112"/>
      <c r="I232" s="112"/>
      <c r="J232" s="112"/>
      <c r="K232" s="112"/>
      <c r="L232" s="112"/>
      <c r="M232" s="112"/>
      <c r="N232" s="112"/>
      <c r="O232" s="112"/>
      <c r="P232" s="120"/>
      <c r="Q232" s="120"/>
      <c r="R232" s="112"/>
      <c r="S232" s="112"/>
      <c r="T232" s="112"/>
      <c r="U232" s="112"/>
      <c r="V232" s="112"/>
      <c r="W232" s="112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4"/>
      <c r="AM232" s="114"/>
    </row>
    <row r="233" spans="1:39" ht="12.75">
      <c r="A233" s="1095"/>
      <c r="B233" s="1095"/>
      <c r="C233" s="1095"/>
      <c r="D233" s="1095"/>
      <c r="E233" s="1095"/>
      <c r="F233" s="1095"/>
      <c r="G233" s="1095"/>
      <c r="H233" s="1095"/>
      <c r="I233" s="1095"/>
      <c r="J233" s="1095"/>
      <c r="K233" s="1095"/>
      <c r="L233" s="1095"/>
      <c r="M233" s="1095"/>
      <c r="N233" s="1095"/>
      <c r="O233" s="1095"/>
      <c r="P233" s="1095"/>
      <c r="Q233" s="1095"/>
      <c r="R233" s="1095"/>
      <c r="S233" s="1095"/>
      <c r="T233" s="1095"/>
      <c r="U233" s="1095"/>
      <c r="V233" s="1095"/>
      <c r="W233" s="1095"/>
      <c r="X233" s="1095"/>
      <c r="Y233" s="1095"/>
      <c r="Z233" s="1095"/>
      <c r="AA233" s="1095"/>
      <c r="AB233" s="1095"/>
      <c r="AC233" s="1095"/>
      <c r="AD233" s="1095"/>
      <c r="AE233" s="1095"/>
      <c r="AF233" s="1095"/>
      <c r="AG233" s="1095"/>
      <c r="AH233" s="1095"/>
      <c r="AI233" s="1095"/>
      <c r="AJ233" s="1095"/>
      <c r="AK233" s="1095"/>
      <c r="AL233" s="1095"/>
      <c r="AM233" s="1095"/>
    </row>
    <row r="234" spans="1:39" ht="15">
      <c r="A234" s="1096"/>
      <c r="B234" s="1096"/>
      <c r="C234" s="1096"/>
      <c r="D234" s="1096"/>
      <c r="E234" s="1096"/>
      <c r="F234" s="1096"/>
      <c r="G234" s="1096"/>
      <c r="H234" s="1092"/>
      <c r="I234" s="1092"/>
      <c r="J234" s="1092"/>
      <c r="K234" s="1092"/>
      <c r="L234" s="1092"/>
      <c r="M234" s="1092"/>
      <c r="N234" s="1092"/>
      <c r="O234" s="1092"/>
      <c r="P234" s="1092"/>
      <c r="Q234" s="1092"/>
      <c r="R234" s="1092"/>
      <c r="S234" s="1092"/>
      <c r="T234" s="1092"/>
      <c r="U234" s="1092"/>
      <c r="V234" s="1092"/>
      <c r="W234" s="1092"/>
      <c r="X234" s="1096"/>
      <c r="Y234" s="1096"/>
      <c r="Z234" s="1096"/>
      <c r="AA234" s="1096"/>
      <c r="AB234" s="1096"/>
      <c r="AC234" s="1117"/>
      <c r="AD234" s="1117"/>
      <c r="AE234" s="1117"/>
      <c r="AF234" s="1117"/>
      <c r="AG234" s="1117"/>
      <c r="AH234" s="1117"/>
      <c r="AI234" s="1117"/>
      <c r="AJ234" s="1117"/>
      <c r="AK234" s="1117"/>
      <c r="AL234" s="1117"/>
      <c r="AM234" s="1117"/>
    </row>
    <row r="235" spans="1:39" ht="15">
      <c r="A235" s="1096"/>
      <c r="B235" s="1096"/>
      <c r="C235" s="1096"/>
      <c r="D235" s="1096"/>
      <c r="E235" s="1096"/>
      <c r="F235" s="1096"/>
      <c r="G235" s="1096"/>
      <c r="H235" s="1092"/>
      <c r="I235" s="1092"/>
      <c r="J235" s="1092"/>
      <c r="K235" s="1092"/>
      <c r="L235" s="1092"/>
      <c r="M235" s="1092"/>
      <c r="N235" s="1092"/>
      <c r="O235" s="1092"/>
      <c r="P235" s="1092"/>
      <c r="Q235" s="1092"/>
      <c r="R235" s="1092"/>
      <c r="S235" s="1092"/>
      <c r="T235" s="1092"/>
      <c r="U235" s="1092"/>
      <c r="V235" s="1092"/>
      <c r="W235" s="1092"/>
      <c r="X235" s="1092"/>
      <c r="Y235" s="1092"/>
      <c r="Z235" s="1092"/>
      <c r="AA235" s="1092"/>
      <c r="AB235" s="1092"/>
      <c r="AC235" s="1092"/>
      <c r="AD235" s="1092"/>
      <c r="AE235" s="1092"/>
      <c r="AF235" s="1092"/>
      <c r="AG235" s="1092"/>
      <c r="AH235" s="1092"/>
      <c r="AI235" s="1092"/>
      <c r="AJ235" s="1092"/>
      <c r="AK235" s="1092"/>
      <c r="AL235" s="1092"/>
      <c r="AM235" s="1092"/>
    </row>
    <row r="236" spans="1:39" ht="15">
      <c r="A236" s="1096"/>
      <c r="B236" s="1096"/>
      <c r="C236" s="1096"/>
      <c r="D236" s="1096"/>
      <c r="E236" s="1096"/>
      <c r="F236" s="1096"/>
      <c r="G236" s="1096"/>
      <c r="H236" s="1121"/>
      <c r="I236" s="1121"/>
      <c r="J236" s="1121"/>
      <c r="K236" s="1121"/>
      <c r="L236" s="1121"/>
      <c r="M236" s="1121"/>
      <c r="N236" s="1121"/>
      <c r="O236" s="1121"/>
      <c r="P236" s="1121"/>
      <c r="Q236" s="1121"/>
      <c r="R236" s="1121"/>
      <c r="S236" s="1121"/>
      <c r="T236" s="1121"/>
      <c r="U236" s="1121"/>
      <c r="V236" s="1121"/>
      <c r="W236" s="1121"/>
      <c r="X236" s="1096"/>
      <c r="Y236" s="1096"/>
      <c r="Z236" s="1096"/>
      <c r="AA236" s="1096"/>
      <c r="AB236" s="1096"/>
      <c r="AC236" s="1121"/>
      <c r="AD236" s="1121"/>
      <c r="AE236" s="1121"/>
      <c r="AF236" s="1121"/>
      <c r="AG236" s="1121"/>
      <c r="AH236" s="1121"/>
      <c r="AI236" s="1121"/>
      <c r="AJ236" s="1121"/>
      <c r="AK236" s="1121"/>
      <c r="AL236" s="1121"/>
      <c r="AM236" s="1121"/>
    </row>
    <row r="237" spans="1:39" ht="15">
      <c r="A237" s="1096"/>
      <c r="B237" s="1096"/>
      <c r="C237" s="1096"/>
      <c r="D237" s="1096"/>
      <c r="E237" s="1096"/>
      <c r="F237" s="1096"/>
      <c r="G237" s="1096"/>
      <c r="H237" s="116"/>
      <c r="I237" s="116"/>
      <c r="J237" s="1092"/>
      <c r="K237" s="1092"/>
      <c r="L237" s="1092"/>
      <c r="M237" s="1092"/>
      <c r="N237" s="1092"/>
      <c r="O237" s="1092"/>
      <c r="P237" s="1096"/>
      <c r="Q237" s="1096"/>
      <c r="R237" s="1092"/>
      <c r="S237" s="1092"/>
      <c r="T237" s="1092"/>
      <c r="U237" s="1092"/>
      <c r="V237" s="1092"/>
      <c r="W237" s="1092"/>
      <c r="X237" s="1096"/>
      <c r="Y237" s="1096"/>
      <c r="Z237" s="1092"/>
      <c r="AA237" s="1092"/>
      <c r="AB237" s="1092"/>
      <c r="AC237" s="1092"/>
      <c r="AD237" s="1092"/>
      <c r="AE237" s="1092"/>
      <c r="AF237" s="1092"/>
      <c r="AG237" s="1092"/>
      <c r="AH237" s="1092"/>
      <c r="AI237" s="1092"/>
      <c r="AJ237" s="1092"/>
      <c r="AK237" s="1092"/>
      <c r="AL237" s="1092"/>
      <c r="AM237" s="1092"/>
    </row>
    <row r="238" spans="1:39" ht="15">
      <c r="A238" s="1096"/>
      <c r="B238" s="1096"/>
      <c r="C238" s="1096"/>
      <c r="D238" s="1096"/>
      <c r="E238" s="1096"/>
      <c r="F238" s="1096"/>
      <c r="G238" s="1096"/>
      <c r="H238" s="116"/>
      <c r="I238" s="116"/>
      <c r="J238" s="1092"/>
      <c r="K238" s="1092"/>
      <c r="L238" s="1092"/>
      <c r="M238" s="1092"/>
      <c r="N238" s="1092"/>
      <c r="O238" s="1092"/>
      <c r="P238" s="1092"/>
      <c r="Q238" s="1092"/>
      <c r="R238" s="1092"/>
      <c r="S238" s="1092"/>
      <c r="T238" s="1092"/>
      <c r="U238" s="1092"/>
      <c r="V238" s="1092"/>
      <c r="W238" s="1092"/>
      <c r="X238" s="1096"/>
      <c r="Y238" s="1096"/>
      <c r="Z238" s="1096"/>
      <c r="AA238" s="1096"/>
      <c r="AB238" s="1096"/>
      <c r="AC238" s="1092"/>
      <c r="AD238" s="1092"/>
      <c r="AE238" s="1092"/>
      <c r="AF238" s="1092"/>
      <c r="AG238" s="1096"/>
      <c r="AH238" s="1096"/>
      <c r="AI238" s="1092"/>
      <c r="AJ238" s="1092"/>
      <c r="AK238" s="1092"/>
      <c r="AL238" s="1092"/>
      <c r="AM238" s="1092"/>
    </row>
    <row r="239" spans="1:39" ht="15">
      <c r="A239" s="1096"/>
      <c r="B239" s="1096"/>
      <c r="C239" s="1096"/>
      <c r="D239" s="1096"/>
      <c r="E239" s="1096"/>
      <c r="F239" s="1096"/>
      <c r="G239" s="1096"/>
      <c r="H239" s="1096"/>
      <c r="I239" s="1096"/>
      <c r="J239" s="1092"/>
      <c r="K239" s="1092"/>
      <c r="L239" s="1092"/>
      <c r="M239" s="1092"/>
      <c r="N239" s="1092"/>
      <c r="O239" s="1092"/>
      <c r="P239" s="1092"/>
      <c r="Q239" s="1092"/>
      <c r="R239" s="1092"/>
      <c r="S239" s="1092"/>
      <c r="T239" s="1092"/>
      <c r="U239" s="1092"/>
      <c r="V239" s="1092"/>
      <c r="W239" s="1092"/>
      <c r="X239" s="1096"/>
      <c r="Y239" s="1096"/>
      <c r="Z239" s="1096"/>
      <c r="AA239" s="1096"/>
      <c r="AB239" s="1096"/>
      <c r="AC239" s="1096"/>
      <c r="AD239" s="1096"/>
      <c r="AE239" s="1096"/>
      <c r="AF239" s="1096"/>
      <c r="AG239" s="1096"/>
      <c r="AH239" s="1096"/>
      <c r="AI239" s="1096"/>
      <c r="AJ239" s="1096"/>
      <c r="AK239" s="1096"/>
      <c r="AL239" s="1096"/>
      <c r="AM239" s="1096"/>
    </row>
    <row r="240" spans="1:39" ht="15">
      <c r="A240" s="1096"/>
      <c r="B240" s="1096"/>
      <c r="C240" s="1096"/>
      <c r="D240" s="1096"/>
      <c r="E240" s="1096"/>
      <c r="F240" s="1096"/>
      <c r="G240" s="1096"/>
      <c r="H240" s="1092"/>
      <c r="I240" s="1092"/>
      <c r="J240" s="1092"/>
      <c r="K240" s="1092"/>
      <c r="L240" s="1092"/>
      <c r="M240" s="1092"/>
      <c r="N240" s="1092"/>
      <c r="O240" s="1092"/>
      <c r="P240" s="1092"/>
      <c r="Q240" s="1092"/>
      <c r="R240" s="1092"/>
      <c r="S240" s="1092"/>
      <c r="T240" s="1092"/>
      <c r="U240" s="1092"/>
      <c r="V240" s="1092"/>
      <c r="W240" s="1092"/>
      <c r="X240" s="1092"/>
      <c r="Y240" s="1092"/>
      <c r="Z240" s="1092"/>
      <c r="AA240" s="1092"/>
      <c r="AB240" s="1092"/>
      <c r="AC240" s="1092"/>
      <c r="AD240" s="1092"/>
      <c r="AE240" s="1092"/>
      <c r="AF240" s="1092"/>
      <c r="AG240" s="1092"/>
      <c r="AH240" s="1092"/>
      <c r="AI240" s="1092"/>
      <c r="AJ240" s="1092"/>
      <c r="AK240" s="1092"/>
      <c r="AL240" s="1092"/>
      <c r="AM240" s="1092"/>
    </row>
    <row r="241" spans="1:39" ht="15">
      <c r="A241" s="1096"/>
      <c r="B241" s="1096"/>
      <c r="C241" s="1096"/>
      <c r="D241" s="1096"/>
      <c r="E241" s="1096"/>
      <c r="F241" s="1096"/>
      <c r="G241" s="1096"/>
      <c r="H241" s="1096"/>
      <c r="I241" s="1096"/>
      <c r="J241" s="1096"/>
      <c r="K241" s="1096"/>
      <c r="L241" s="1096"/>
      <c r="M241" s="1117"/>
      <c r="N241" s="1117"/>
      <c r="O241" s="1117"/>
      <c r="P241" s="1117"/>
      <c r="Q241" s="1117"/>
      <c r="R241" s="1117"/>
      <c r="S241" s="1117"/>
      <c r="T241" s="1117"/>
      <c r="U241" s="1117"/>
      <c r="V241" s="1117"/>
      <c r="W241" s="1117"/>
      <c r="X241" s="1096"/>
      <c r="Y241" s="1096"/>
      <c r="Z241" s="1096"/>
      <c r="AA241" s="1096"/>
      <c r="AB241" s="1096"/>
      <c r="AC241" s="1096"/>
      <c r="AD241" s="1096"/>
      <c r="AE241" s="1096"/>
      <c r="AF241" s="1096"/>
      <c r="AG241" s="1096"/>
      <c r="AH241" s="1096"/>
      <c r="AI241" s="1096"/>
      <c r="AJ241" s="1096"/>
      <c r="AK241" s="1096"/>
      <c r="AL241" s="1096"/>
      <c r="AM241" s="1096"/>
    </row>
    <row r="242" spans="1:39" ht="15">
      <c r="A242" s="1096"/>
      <c r="B242" s="1096"/>
      <c r="C242" s="1096"/>
      <c r="D242" s="1096"/>
      <c r="E242" s="1096"/>
      <c r="F242" s="1096"/>
      <c r="G242" s="1096"/>
      <c r="H242" s="1096"/>
      <c r="I242" s="1096"/>
      <c r="J242" s="1096"/>
      <c r="K242" s="1096"/>
      <c r="L242" s="1096"/>
      <c r="M242" s="1092"/>
      <c r="N242" s="1092"/>
      <c r="O242" s="1092"/>
      <c r="P242" s="1096"/>
      <c r="Q242" s="1096"/>
      <c r="R242" s="1121"/>
      <c r="S242" s="1121"/>
      <c r="T242" s="1121"/>
      <c r="U242" s="1121"/>
      <c r="V242" s="1121"/>
      <c r="W242" s="1121"/>
      <c r="X242" s="1096"/>
      <c r="Y242" s="1096"/>
      <c r="Z242" s="1096"/>
      <c r="AA242" s="1096"/>
      <c r="AB242" s="1096"/>
      <c r="AC242" s="1117"/>
      <c r="AD242" s="1117"/>
      <c r="AE242" s="1117"/>
      <c r="AF242" s="1117"/>
      <c r="AG242" s="1117"/>
      <c r="AH242" s="1117"/>
      <c r="AI242" s="1117"/>
      <c r="AJ242" s="1117"/>
      <c r="AK242" s="1117"/>
      <c r="AL242" s="1117"/>
      <c r="AM242" s="1117"/>
    </row>
    <row r="243" spans="1:39" ht="15">
      <c r="A243" s="1096"/>
      <c r="B243" s="1096"/>
      <c r="C243" s="1096"/>
      <c r="D243" s="1096"/>
      <c r="E243" s="1096"/>
      <c r="F243" s="1096"/>
      <c r="G243" s="1096"/>
      <c r="H243" s="1096"/>
      <c r="I243" s="1096"/>
      <c r="J243" s="1096"/>
      <c r="K243" s="1096"/>
      <c r="L243" s="1096"/>
      <c r="M243" s="1092"/>
      <c r="N243" s="1092"/>
      <c r="O243" s="1092"/>
      <c r="P243" s="1092"/>
      <c r="Q243" s="1092"/>
      <c r="R243" s="1092"/>
      <c r="S243" s="1092"/>
      <c r="T243" s="1092"/>
      <c r="U243" s="1092"/>
      <c r="V243" s="1092"/>
      <c r="W243" s="1092"/>
      <c r="X243" s="1092"/>
      <c r="Y243" s="1092"/>
      <c r="Z243" s="1092"/>
      <c r="AA243" s="1092"/>
      <c r="AB243" s="1092"/>
      <c r="AC243" s="1092"/>
      <c r="AD243" s="1092"/>
      <c r="AE243" s="1092"/>
      <c r="AF243" s="1092"/>
      <c r="AG243" s="1092"/>
      <c r="AH243" s="1092"/>
      <c r="AI243" s="1092"/>
      <c r="AJ243" s="1092"/>
      <c r="AK243" s="1092"/>
      <c r="AL243" s="1092"/>
      <c r="AM243" s="1092"/>
    </row>
    <row r="244" spans="1:39" ht="15">
      <c r="A244" s="1096"/>
      <c r="B244" s="1096"/>
      <c r="C244" s="1096"/>
      <c r="D244" s="1096"/>
      <c r="E244" s="1096"/>
      <c r="F244" s="1096"/>
      <c r="G244" s="1096"/>
      <c r="H244" s="1092"/>
      <c r="I244" s="1092"/>
      <c r="J244" s="1092"/>
      <c r="K244" s="1092"/>
      <c r="L244" s="1092"/>
      <c r="M244" s="1092"/>
      <c r="N244" s="1092"/>
      <c r="O244" s="1092"/>
      <c r="P244" s="1092"/>
      <c r="Q244" s="1092"/>
      <c r="R244" s="1092"/>
      <c r="S244" s="1092"/>
      <c r="T244" s="1092"/>
      <c r="U244" s="1092"/>
      <c r="V244" s="1092"/>
      <c r="W244" s="1092"/>
      <c r="X244" s="1092"/>
      <c r="Y244" s="1092"/>
      <c r="Z244" s="1092"/>
      <c r="AA244" s="1092"/>
      <c r="AB244" s="1092"/>
      <c r="AC244" s="1092"/>
      <c r="AD244" s="1092"/>
      <c r="AE244" s="1092"/>
      <c r="AF244" s="1092"/>
      <c r="AG244" s="1092"/>
      <c r="AH244" s="1092"/>
      <c r="AI244" s="1092"/>
      <c r="AJ244" s="1092"/>
      <c r="AK244" s="1092"/>
      <c r="AL244" s="1092"/>
      <c r="AM244" s="1092"/>
    </row>
    <row r="245" spans="1:39" ht="15">
      <c r="A245" s="1096"/>
      <c r="B245" s="1096"/>
      <c r="C245" s="1096"/>
      <c r="D245" s="1096"/>
      <c r="E245" s="1096"/>
      <c r="F245" s="1096"/>
      <c r="G245" s="1096"/>
      <c r="H245" s="1096"/>
      <c r="I245" s="1096"/>
      <c r="J245" s="1096"/>
      <c r="K245" s="1096"/>
      <c r="L245" s="1096"/>
      <c r="M245" s="1117"/>
      <c r="N245" s="1117"/>
      <c r="O245" s="1117"/>
      <c r="P245" s="1117"/>
      <c r="Q245" s="1117"/>
      <c r="R245" s="1117"/>
      <c r="S245" s="1117"/>
      <c r="T245" s="1117"/>
      <c r="U245" s="1117"/>
      <c r="V245" s="1117"/>
      <c r="W245" s="1117"/>
      <c r="X245" s="1096"/>
      <c r="Y245" s="1096"/>
      <c r="Z245" s="1096"/>
      <c r="AA245" s="1096"/>
      <c r="AB245" s="1096"/>
      <c r="AC245" s="1096"/>
      <c r="AD245" s="1096"/>
      <c r="AE245" s="1096"/>
      <c r="AF245" s="1096"/>
      <c r="AG245" s="1096"/>
      <c r="AH245" s="1096"/>
      <c r="AI245" s="1096"/>
      <c r="AJ245" s="1096"/>
      <c r="AK245" s="1096"/>
      <c r="AL245" s="1096"/>
      <c r="AM245" s="1096"/>
    </row>
    <row r="246" spans="1:39" ht="15">
      <c r="A246" s="1096"/>
      <c r="B246" s="1096"/>
      <c r="C246" s="1096"/>
      <c r="D246" s="1096"/>
      <c r="E246" s="1096"/>
      <c r="F246" s="1096"/>
      <c r="G246" s="1096"/>
      <c r="H246" s="1096"/>
      <c r="I246" s="1096"/>
      <c r="J246" s="1096"/>
      <c r="K246" s="1096"/>
      <c r="L246" s="1096"/>
      <c r="M246" s="1092"/>
      <c r="N246" s="1092"/>
      <c r="O246" s="1092"/>
      <c r="P246" s="1096"/>
      <c r="Q246" s="1096"/>
      <c r="R246" s="1121"/>
      <c r="S246" s="1121"/>
      <c r="T246" s="1121"/>
      <c r="U246" s="1121"/>
      <c r="V246" s="1121"/>
      <c r="W246" s="1121"/>
      <c r="X246" s="1096"/>
      <c r="Y246" s="1096"/>
      <c r="Z246" s="1096"/>
      <c r="AA246" s="1096"/>
      <c r="AB246" s="1096"/>
      <c r="AC246" s="1117"/>
      <c r="AD246" s="1117"/>
      <c r="AE246" s="1117"/>
      <c r="AF246" s="1117"/>
      <c r="AG246" s="1117"/>
      <c r="AH246" s="1117"/>
      <c r="AI246" s="1117"/>
      <c r="AJ246" s="1117"/>
      <c r="AK246" s="1117"/>
      <c r="AL246" s="1117"/>
      <c r="AM246" s="1117"/>
    </row>
    <row r="247" spans="1:39" ht="15">
      <c r="A247" s="1096"/>
      <c r="B247" s="1096"/>
      <c r="C247" s="1096"/>
      <c r="D247" s="1096"/>
      <c r="E247" s="1096"/>
      <c r="F247" s="1096"/>
      <c r="G247" s="1096"/>
      <c r="H247" s="1096"/>
      <c r="I247" s="1096"/>
      <c r="J247" s="1096"/>
      <c r="K247" s="1096"/>
      <c r="L247" s="1096"/>
      <c r="M247" s="1092"/>
      <c r="N247" s="1092"/>
      <c r="O247" s="1092"/>
      <c r="P247" s="1092"/>
      <c r="Q247" s="1092"/>
      <c r="R247" s="1092"/>
      <c r="S247" s="1092"/>
      <c r="T247" s="1092"/>
      <c r="U247" s="1092"/>
      <c r="V247" s="1092"/>
      <c r="W247" s="1092"/>
      <c r="X247" s="1092"/>
      <c r="Y247" s="1092"/>
      <c r="Z247" s="1092"/>
      <c r="AA247" s="1092"/>
      <c r="AB247" s="1092"/>
      <c r="AC247" s="1092"/>
      <c r="AD247" s="1092"/>
      <c r="AE247" s="1092"/>
      <c r="AF247" s="1092"/>
      <c r="AG247" s="1092"/>
      <c r="AH247" s="1092"/>
      <c r="AI247" s="1092"/>
      <c r="AJ247" s="1092"/>
      <c r="AK247" s="1092"/>
      <c r="AL247" s="1092"/>
      <c r="AM247" s="1092"/>
    </row>
    <row r="248" spans="1:39" ht="15">
      <c r="A248" s="1096"/>
      <c r="B248" s="1096"/>
      <c r="C248" s="1096"/>
      <c r="D248" s="1096"/>
      <c r="E248" s="1096"/>
      <c r="F248" s="1096"/>
      <c r="G248" s="1096"/>
      <c r="H248" s="1096"/>
      <c r="I248" s="1096"/>
      <c r="J248" s="1092"/>
      <c r="K248" s="1092"/>
      <c r="L248" s="1092"/>
      <c r="M248" s="1092"/>
      <c r="N248" s="1092"/>
      <c r="O248" s="1092"/>
      <c r="P248" s="1092"/>
      <c r="Q248" s="1092"/>
      <c r="R248" s="1092"/>
      <c r="S248" s="1092"/>
      <c r="T248" s="1092"/>
      <c r="U248" s="1092"/>
      <c r="V248" s="1092"/>
      <c r="W248" s="1092"/>
      <c r="X248" s="1096"/>
      <c r="Y248" s="1096"/>
      <c r="Z248" s="1092"/>
      <c r="AA248" s="1092"/>
      <c r="AB248" s="1092"/>
      <c r="AC248" s="1092"/>
      <c r="AD248" s="1092"/>
      <c r="AE248" s="1092"/>
      <c r="AF248" s="1092"/>
      <c r="AG248" s="1092"/>
      <c r="AH248" s="1092"/>
      <c r="AI248" s="1092"/>
      <c r="AJ248" s="1092"/>
      <c r="AK248" s="1092"/>
      <c r="AL248" s="1092"/>
      <c r="AM248" s="1092"/>
    </row>
    <row r="249" spans="1:39" ht="15">
      <c r="A249" s="1096"/>
      <c r="B249" s="1096"/>
      <c r="C249" s="1096"/>
      <c r="D249" s="1096"/>
      <c r="E249" s="1096"/>
      <c r="F249" s="1096"/>
      <c r="G249" s="1096"/>
      <c r="H249" s="1096"/>
      <c r="I249" s="1096"/>
      <c r="J249" s="1092"/>
      <c r="K249" s="1092"/>
      <c r="L249" s="1092"/>
      <c r="M249" s="1092"/>
      <c r="N249" s="1092"/>
      <c r="O249" s="1092"/>
      <c r="P249" s="1092"/>
      <c r="Q249" s="1092"/>
      <c r="R249" s="1092"/>
      <c r="S249" s="1092"/>
      <c r="T249" s="1092"/>
      <c r="U249" s="1092"/>
      <c r="V249" s="1092"/>
      <c r="W249" s="1092"/>
      <c r="X249" s="1096"/>
      <c r="Y249" s="1096"/>
      <c r="Z249" s="1122"/>
      <c r="AA249" s="1122"/>
      <c r="AB249" s="1122"/>
      <c r="AC249" s="1122"/>
      <c r="AD249" s="1122"/>
      <c r="AE249" s="1122"/>
      <c r="AF249" s="1122"/>
      <c r="AG249" s="1122"/>
      <c r="AH249" s="1122"/>
      <c r="AI249" s="1122"/>
      <c r="AJ249" s="1122"/>
      <c r="AK249" s="1122"/>
      <c r="AL249" s="1122"/>
      <c r="AM249" s="1122"/>
    </row>
    <row r="250" spans="1:39" ht="15.75">
      <c r="A250" s="1096"/>
      <c r="B250" s="1096"/>
      <c r="C250" s="1096"/>
      <c r="D250" s="1096"/>
      <c r="E250" s="1096"/>
      <c r="F250" s="1096"/>
      <c r="G250" s="1096"/>
      <c r="H250" s="1096"/>
      <c r="I250" s="1096"/>
      <c r="J250" s="1120"/>
      <c r="K250" s="1092"/>
      <c r="L250" s="1092"/>
      <c r="M250" s="1092"/>
      <c r="N250" s="1092"/>
      <c r="O250" s="1092"/>
      <c r="P250" s="1092"/>
      <c r="Q250" s="1092"/>
      <c r="R250" s="1092"/>
      <c r="S250" s="1092"/>
      <c r="T250" s="1092"/>
      <c r="U250" s="1092"/>
      <c r="V250" s="1092"/>
      <c r="W250" s="1092"/>
      <c r="X250" s="1096"/>
      <c r="Y250" s="1096"/>
      <c r="Z250" s="1119"/>
      <c r="AA250" s="1119"/>
      <c r="AB250" s="1119"/>
      <c r="AC250" s="1119"/>
      <c r="AD250" s="1119"/>
      <c r="AE250" s="1119"/>
      <c r="AF250" s="1119"/>
      <c r="AG250" s="1119"/>
      <c r="AH250" s="1119"/>
      <c r="AI250" s="1119"/>
      <c r="AJ250" s="1119"/>
      <c r="AK250" s="1119"/>
      <c r="AL250" s="1119"/>
      <c r="AM250" s="1119"/>
    </row>
    <row r="251" spans="1:39" ht="15">
      <c r="A251" s="1093"/>
      <c r="B251" s="1093"/>
      <c r="C251" s="1093"/>
      <c r="D251" s="1093"/>
      <c r="E251" s="1093"/>
      <c r="F251" s="1093"/>
      <c r="G251" s="1093"/>
      <c r="H251" s="1117"/>
      <c r="I251" s="1117"/>
      <c r="J251" s="1117"/>
      <c r="K251" s="1117"/>
      <c r="L251" s="1117"/>
      <c r="M251" s="1117"/>
      <c r="N251" s="1117"/>
      <c r="O251" s="1117"/>
      <c r="P251" s="1117"/>
      <c r="Q251" s="1117"/>
      <c r="R251" s="1117"/>
      <c r="S251" s="1117"/>
      <c r="T251" s="1117"/>
      <c r="U251" s="1117"/>
      <c r="V251" s="1117"/>
      <c r="W251" s="1117"/>
      <c r="X251" s="1118"/>
      <c r="Y251" s="1118"/>
      <c r="Z251" s="1118"/>
      <c r="AA251" s="1118"/>
      <c r="AB251" s="1118"/>
      <c r="AC251" s="1118"/>
      <c r="AD251" s="1118"/>
      <c r="AE251" s="1118"/>
      <c r="AF251" s="1118"/>
      <c r="AG251" s="1118"/>
      <c r="AH251" s="1118"/>
      <c r="AI251" s="1118"/>
      <c r="AJ251" s="1118"/>
      <c r="AK251" s="1118"/>
      <c r="AL251" s="1118"/>
      <c r="AM251" s="1118"/>
    </row>
    <row r="252" spans="1:39" ht="12.75">
      <c r="A252" s="1096"/>
      <c r="B252" s="1096"/>
      <c r="C252" s="1096"/>
      <c r="D252" s="1096"/>
      <c r="E252" s="1096"/>
      <c r="F252" s="1096"/>
      <c r="G252" s="1096"/>
      <c r="H252" s="1096"/>
      <c r="I252" s="1096"/>
      <c r="J252" s="1096"/>
      <c r="K252" s="1096"/>
      <c r="L252" s="1096"/>
      <c r="M252" s="1095"/>
      <c r="N252" s="1095"/>
      <c r="O252" s="1095"/>
      <c r="P252" s="1095"/>
      <c r="Q252" s="1095"/>
      <c r="R252" s="1095"/>
      <c r="S252" s="1095"/>
      <c r="T252" s="1095"/>
      <c r="U252" s="1095"/>
      <c r="V252" s="1095"/>
      <c r="W252" s="1095"/>
      <c r="X252" s="1095"/>
      <c r="Y252" s="1095"/>
      <c r="Z252" s="1095"/>
      <c r="AA252" s="1095"/>
      <c r="AB252" s="1095"/>
      <c r="AC252" s="1095"/>
      <c r="AD252" s="1095"/>
      <c r="AE252" s="1095"/>
      <c r="AF252" s="1095"/>
      <c r="AG252" s="1095"/>
      <c r="AH252" s="1095"/>
      <c r="AI252" s="1095"/>
      <c r="AJ252" s="1095"/>
      <c r="AK252" s="1095"/>
      <c r="AL252" s="1095"/>
      <c r="AM252" s="1095"/>
    </row>
    <row r="253" spans="1:39" ht="12.75">
      <c r="A253" s="1096"/>
      <c r="B253" s="1096"/>
      <c r="C253" s="1096"/>
      <c r="D253" s="1096"/>
      <c r="E253" s="1096"/>
      <c r="F253" s="1096"/>
      <c r="G253" s="1096"/>
      <c r="H253" s="1096"/>
      <c r="I253" s="1096"/>
      <c r="J253" s="1096"/>
      <c r="K253" s="1096"/>
      <c r="L253" s="1096"/>
      <c r="M253" s="1097"/>
      <c r="N253" s="1097"/>
      <c r="O253" s="1097"/>
      <c r="P253" s="1097"/>
      <c r="Q253" s="1097"/>
      <c r="R253" s="1097"/>
      <c r="S253" s="1097"/>
      <c r="T253" s="1097"/>
      <c r="U253" s="1097"/>
      <c r="V253" s="1097"/>
      <c r="W253" s="1097"/>
      <c r="X253" s="1097"/>
      <c r="Y253" s="1097"/>
      <c r="Z253" s="1097"/>
      <c r="AA253" s="1097"/>
      <c r="AB253" s="1097"/>
      <c r="AC253" s="1097"/>
      <c r="AD253" s="1097"/>
      <c r="AE253" s="1097"/>
      <c r="AF253" s="1097"/>
      <c r="AG253" s="1097"/>
      <c r="AH253" s="1097"/>
      <c r="AI253" s="1097"/>
      <c r="AJ253" s="1097"/>
      <c r="AK253" s="1097"/>
      <c r="AL253" s="1097"/>
      <c r="AM253" s="1097"/>
    </row>
    <row r="254" spans="1:39" ht="12.75">
      <c r="A254" s="1096"/>
      <c r="B254" s="1096"/>
      <c r="C254" s="1096"/>
      <c r="D254" s="1096"/>
      <c r="E254" s="1096"/>
      <c r="F254" s="1096"/>
      <c r="G254" s="1096"/>
      <c r="H254" s="1096"/>
      <c r="I254" s="1096"/>
      <c r="J254" s="1096"/>
      <c r="K254" s="1096"/>
      <c r="L254" s="1096"/>
      <c r="M254" s="1096"/>
      <c r="N254" s="1096"/>
      <c r="O254" s="1096"/>
      <c r="P254" s="1096"/>
      <c r="Q254" s="1096"/>
      <c r="R254" s="1096"/>
      <c r="S254" s="1096"/>
      <c r="T254" s="1096"/>
      <c r="U254" s="1096"/>
      <c r="V254" s="1096"/>
      <c r="W254" s="1096"/>
      <c r="X254" s="1116"/>
      <c r="Y254" s="1116"/>
      <c r="Z254" s="1116"/>
      <c r="AA254" s="1116"/>
      <c r="AB254" s="1116"/>
      <c r="AC254" s="1116"/>
      <c r="AD254" s="1116"/>
      <c r="AE254" s="1116"/>
      <c r="AF254" s="1116"/>
      <c r="AG254" s="1116"/>
      <c r="AH254" s="1116"/>
      <c r="AI254" s="1116"/>
      <c r="AJ254" s="1116"/>
      <c r="AK254" s="1116"/>
      <c r="AL254" s="1116"/>
      <c r="AM254" s="1116"/>
    </row>
    <row r="255" spans="1:39" ht="12.75">
      <c r="A255" s="1096"/>
      <c r="B255" s="1096"/>
      <c r="C255" s="1096"/>
      <c r="D255" s="1096"/>
      <c r="E255" s="1096"/>
      <c r="F255" s="1096"/>
      <c r="G255" s="1096"/>
      <c r="H255" s="1096"/>
      <c r="I255" s="1096"/>
      <c r="J255" s="1096"/>
      <c r="K255" s="1096"/>
      <c r="L255" s="1096"/>
      <c r="M255" s="1095"/>
      <c r="N255" s="1095"/>
      <c r="O255" s="1095"/>
      <c r="P255" s="1095"/>
      <c r="Q255" s="1095"/>
      <c r="R255" s="1095"/>
      <c r="S255" s="1095"/>
      <c r="T255" s="1095"/>
      <c r="U255" s="1095"/>
      <c r="V255" s="1095"/>
      <c r="W255" s="1095"/>
      <c r="X255" s="1095"/>
      <c r="Y255" s="1095"/>
      <c r="Z255" s="1095"/>
      <c r="AA255" s="1095"/>
      <c r="AB255" s="1095"/>
      <c r="AC255" s="1095"/>
      <c r="AD255" s="1095"/>
      <c r="AE255" s="1095"/>
      <c r="AF255" s="1095"/>
      <c r="AG255" s="1095"/>
      <c r="AH255" s="1095"/>
      <c r="AI255" s="1095"/>
      <c r="AJ255" s="1095"/>
      <c r="AK255" s="1095"/>
      <c r="AL255" s="1095"/>
      <c r="AM255" s="1095"/>
    </row>
    <row r="256" spans="1:39" ht="12.75">
      <c r="A256" s="1096"/>
      <c r="B256" s="1096"/>
      <c r="C256" s="1096"/>
      <c r="D256" s="1096"/>
      <c r="E256" s="1096"/>
      <c r="F256" s="1096"/>
      <c r="G256" s="1096"/>
      <c r="H256" s="1096"/>
      <c r="I256" s="1096"/>
      <c r="J256" s="1096"/>
      <c r="K256" s="1096"/>
      <c r="L256" s="1096"/>
      <c r="M256" s="1097"/>
      <c r="N256" s="1097"/>
      <c r="O256" s="1097"/>
      <c r="P256" s="1097"/>
      <c r="Q256" s="1097"/>
      <c r="R256" s="1097"/>
      <c r="S256" s="1097"/>
      <c r="T256" s="1097"/>
      <c r="U256" s="1097"/>
      <c r="V256" s="1097"/>
      <c r="W256" s="1097"/>
      <c r="X256" s="1097"/>
      <c r="Y256" s="1097"/>
      <c r="Z256" s="1097"/>
      <c r="AA256" s="1097"/>
      <c r="AB256" s="1097"/>
      <c r="AC256" s="1097"/>
      <c r="AD256" s="1097"/>
      <c r="AE256" s="1097"/>
      <c r="AF256" s="1097"/>
      <c r="AG256" s="1097"/>
      <c r="AH256" s="1097"/>
      <c r="AI256" s="1097"/>
      <c r="AJ256" s="1097"/>
      <c r="AK256" s="1097"/>
      <c r="AL256" s="1097"/>
      <c r="AM256" s="1097"/>
    </row>
    <row r="257" spans="1:39" ht="12.75">
      <c r="A257" s="1096"/>
      <c r="B257" s="1096"/>
      <c r="C257" s="1096"/>
      <c r="D257" s="1096"/>
      <c r="E257" s="1096"/>
      <c r="F257" s="1096"/>
      <c r="G257" s="1096"/>
      <c r="H257" s="1096"/>
      <c r="I257" s="1096"/>
      <c r="J257" s="1096"/>
      <c r="K257" s="1096"/>
      <c r="L257" s="1096"/>
      <c r="M257" s="1096"/>
      <c r="N257" s="1096"/>
      <c r="O257" s="1096"/>
      <c r="P257" s="1096"/>
      <c r="Q257" s="1096"/>
      <c r="R257" s="1096"/>
      <c r="S257" s="1096"/>
      <c r="T257" s="1096"/>
      <c r="U257" s="1096"/>
      <c r="V257" s="1096"/>
      <c r="W257" s="1096"/>
      <c r="X257" s="1116"/>
      <c r="Y257" s="1116"/>
      <c r="Z257" s="1116"/>
      <c r="AA257" s="1116"/>
      <c r="AB257" s="1116"/>
      <c r="AC257" s="1116"/>
      <c r="AD257" s="1116"/>
      <c r="AE257" s="1116"/>
      <c r="AF257" s="1116"/>
      <c r="AG257" s="1116"/>
      <c r="AH257" s="1116"/>
      <c r="AI257" s="1116"/>
      <c r="AJ257" s="1116"/>
      <c r="AK257" s="1116"/>
      <c r="AL257" s="1116"/>
      <c r="AM257" s="1116"/>
    </row>
    <row r="258" spans="1:39" ht="12.75">
      <c r="A258" s="1093"/>
      <c r="B258" s="1093"/>
      <c r="C258" s="1093"/>
      <c r="D258" s="1093"/>
      <c r="E258" s="1093"/>
      <c r="F258" s="1093"/>
      <c r="G258" s="1093"/>
      <c r="H258" s="1093"/>
      <c r="I258" s="1093"/>
      <c r="J258" s="1093"/>
      <c r="K258" s="1093"/>
      <c r="L258" s="1093"/>
      <c r="M258" s="1093"/>
      <c r="N258" s="1093"/>
      <c r="O258" s="1093"/>
      <c r="P258" s="1093"/>
      <c r="Q258" s="1093"/>
      <c r="R258" s="1093"/>
      <c r="S258" s="1093"/>
      <c r="T258" s="1093"/>
      <c r="U258" s="1093"/>
      <c r="V258" s="1093"/>
      <c r="W258" s="1093"/>
      <c r="X258" s="1093"/>
      <c r="Y258" s="1093"/>
      <c r="Z258" s="1093"/>
      <c r="AA258" s="1093"/>
      <c r="AB258" s="1093"/>
      <c r="AC258" s="1093"/>
      <c r="AD258" s="1093"/>
      <c r="AE258" s="1093"/>
      <c r="AF258" s="1093"/>
      <c r="AG258" s="1093"/>
      <c r="AH258" s="1093"/>
      <c r="AI258" s="1093"/>
      <c r="AJ258" s="1093"/>
      <c r="AK258" s="1093"/>
      <c r="AL258" s="1093"/>
      <c r="AM258" s="1093"/>
    </row>
    <row r="259" spans="1:39" ht="12.75">
      <c r="A259" s="1093"/>
      <c r="B259" s="1093"/>
      <c r="C259" s="1093"/>
      <c r="D259" s="1093"/>
      <c r="E259" s="1093"/>
      <c r="F259" s="1093"/>
      <c r="G259" s="1093"/>
      <c r="H259" s="1093"/>
      <c r="I259" s="1093"/>
      <c r="J259" s="1093"/>
      <c r="K259" s="1093"/>
      <c r="L259" s="1093"/>
      <c r="M259" s="1093"/>
      <c r="N259" s="1093"/>
      <c r="O259" s="1093"/>
      <c r="P259" s="1093"/>
      <c r="Q259" s="1093"/>
      <c r="R259" s="1093"/>
      <c r="S259" s="1093"/>
      <c r="T259" s="1093"/>
      <c r="U259" s="1093"/>
      <c r="V259" s="1093"/>
      <c r="W259" s="1093"/>
      <c r="X259" s="1093"/>
      <c r="Y259" s="1093"/>
      <c r="Z259" s="1093"/>
      <c r="AA259" s="1093"/>
      <c r="AB259" s="1093"/>
      <c r="AC259" s="1093"/>
      <c r="AD259" s="1093"/>
      <c r="AE259" s="1093"/>
      <c r="AF259" s="1093"/>
      <c r="AG259" s="1093"/>
      <c r="AH259" s="1093"/>
      <c r="AI259" s="1093"/>
      <c r="AJ259" s="1093"/>
      <c r="AK259" s="1093"/>
      <c r="AL259" s="1093"/>
      <c r="AM259" s="1093"/>
    </row>
    <row r="260" spans="1:39" ht="15">
      <c r="A260" s="1113"/>
      <c r="B260" s="1113"/>
      <c r="C260" s="1113"/>
      <c r="D260" s="1113"/>
      <c r="E260" s="1113"/>
      <c r="F260" s="1113"/>
      <c r="G260" s="1113"/>
      <c r="H260" s="1113"/>
      <c r="I260" s="1113"/>
      <c r="J260" s="1113"/>
      <c r="K260" s="1113"/>
      <c r="L260" s="1113"/>
      <c r="M260" s="1113"/>
      <c r="N260" s="1113"/>
      <c r="O260" s="1113"/>
      <c r="P260" s="116"/>
      <c r="Q260" s="116"/>
      <c r="R260" s="116"/>
      <c r="S260" s="116"/>
      <c r="T260" s="1092"/>
      <c r="U260" s="1092"/>
      <c r="V260" s="1096"/>
      <c r="W260" s="1096"/>
      <c r="X260" s="116"/>
      <c r="Y260" s="116"/>
      <c r="Z260" s="116"/>
      <c r="AA260" s="116"/>
      <c r="AB260" s="1092"/>
      <c r="AC260" s="1092"/>
      <c r="AD260" s="1096"/>
      <c r="AE260" s="1096"/>
      <c r="AF260" s="116"/>
      <c r="AG260" s="116"/>
      <c r="AH260" s="116"/>
      <c r="AI260" s="116"/>
      <c r="AJ260" s="1092"/>
      <c r="AK260" s="1092"/>
      <c r="AL260" s="1096"/>
      <c r="AM260" s="1096"/>
    </row>
    <row r="261" spans="1:39" ht="15">
      <c r="A261" s="1093"/>
      <c r="B261" s="1093"/>
      <c r="C261" s="1093"/>
      <c r="D261" s="1093"/>
      <c r="E261" s="1093"/>
      <c r="F261" s="1093"/>
      <c r="G261" s="1093"/>
      <c r="H261" s="1093"/>
      <c r="I261" s="1093"/>
      <c r="J261" s="1093"/>
      <c r="K261" s="1093"/>
      <c r="L261" s="1093"/>
      <c r="M261" s="1093"/>
      <c r="N261" s="1093"/>
      <c r="O261" s="1093"/>
      <c r="P261" s="1108"/>
      <c r="Q261" s="1108"/>
      <c r="R261" s="1108"/>
      <c r="S261" s="1108"/>
      <c r="T261" s="1108"/>
      <c r="U261" s="1108"/>
      <c r="V261" s="1108"/>
      <c r="W261" s="1108"/>
      <c r="X261" s="1108"/>
      <c r="Y261" s="1108"/>
      <c r="Z261" s="1108"/>
      <c r="AA261" s="1108"/>
      <c r="AB261" s="1108"/>
      <c r="AC261" s="1108"/>
      <c r="AD261" s="1108"/>
      <c r="AE261" s="1108"/>
      <c r="AF261" s="1108"/>
      <c r="AG261" s="1108"/>
      <c r="AH261" s="1108"/>
      <c r="AI261" s="1108"/>
      <c r="AJ261" s="1108"/>
      <c r="AK261" s="1108"/>
      <c r="AL261" s="1108"/>
      <c r="AM261" s="1108"/>
    </row>
    <row r="262" spans="1:39" ht="15">
      <c r="A262" s="1093"/>
      <c r="B262" s="1093"/>
      <c r="C262" s="1093"/>
      <c r="D262" s="1093"/>
      <c r="E262" s="1093"/>
      <c r="F262" s="1093"/>
      <c r="G262" s="1093"/>
      <c r="H262" s="1093"/>
      <c r="I262" s="1093"/>
      <c r="J262" s="1093"/>
      <c r="K262" s="1093"/>
      <c r="L262" s="1093"/>
      <c r="M262" s="1093"/>
      <c r="N262" s="1093"/>
      <c r="O262" s="1093"/>
      <c r="P262" s="1108"/>
      <c r="Q262" s="1108"/>
      <c r="R262" s="1108"/>
      <c r="S262" s="1108"/>
      <c r="T262" s="1108"/>
      <c r="U262" s="1108"/>
      <c r="V262" s="1108"/>
      <c r="W262" s="1108"/>
      <c r="X262" s="1108"/>
      <c r="Y262" s="1108"/>
      <c r="Z262" s="1108"/>
      <c r="AA262" s="1108"/>
      <c r="AB262" s="1108"/>
      <c r="AC262" s="1108"/>
      <c r="AD262" s="1108"/>
      <c r="AE262" s="1108"/>
      <c r="AF262" s="1108"/>
      <c r="AG262" s="1108"/>
      <c r="AH262" s="1108"/>
      <c r="AI262" s="1108"/>
      <c r="AJ262" s="1108"/>
      <c r="AK262" s="1108"/>
      <c r="AL262" s="1108"/>
      <c r="AM262" s="1108"/>
    </row>
    <row r="263" spans="1:39" ht="15">
      <c r="A263" s="1093"/>
      <c r="B263" s="1093"/>
      <c r="C263" s="1093"/>
      <c r="D263" s="1093"/>
      <c r="E263" s="1093"/>
      <c r="F263" s="1093"/>
      <c r="G263" s="1093"/>
      <c r="H263" s="1093"/>
      <c r="I263" s="1093"/>
      <c r="J263" s="1093"/>
      <c r="K263" s="1093"/>
      <c r="L263" s="1093"/>
      <c r="M263" s="1093"/>
      <c r="N263" s="1093"/>
      <c r="O263" s="1093"/>
      <c r="P263" s="1108"/>
      <c r="Q263" s="1108"/>
      <c r="R263" s="1108"/>
      <c r="S263" s="1108"/>
      <c r="T263" s="1108"/>
      <c r="U263" s="1108"/>
      <c r="V263" s="1108"/>
      <c r="W263" s="1108"/>
      <c r="X263" s="1108"/>
      <c r="Y263" s="1108"/>
      <c r="Z263" s="1108"/>
      <c r="AA263" s="1108"/>
      <c r="AB263" s="1108"/>
      <c r="AC263" s="1108"/>
      <c r="AD263" s="1108"/>
      <c r="AE263" s="1108"/>
      <c r="AF263" s="1108"/>
      <c r="AG263" s="1108"/>
      <c r="AH263" s="1108"/>
      <c r="AI263" s="1108"/>
      <c r="AJ263" s="1108"/>
      <c r="AK263" s="1108"/>
      <c r="AL263" s="1108"/>
      <c r="AM263" s="1108"/>
    </row>
    <row r="264" spans="1:39" ht="15">
      <c r="A264" s="1093"/>
      <c r="B264" s="1093"/>
      <c r="C264" s="1093"/>
      <c r="D264" s="1093"/>
      <c r="E264" s="1093"/>
      <c r="F264" s="1093"/>
      <c r="G264" s="1093"/>
      <c r="H264" s="1093"/>
      <c r="I264" s="1093"/>
      <c r="J264" s="1093"/>
      <c r="K264" s="1093"/>
      <c r="L264" s="1093"/>
      <c r="M264" s="1093"/>
      <c r="N264" s="1093"/>
      <c r="O264" s="1093"/>
      <c r="P264" s="1108"/>
      <c r="Q264" s="1108"/>
      <c r="R264" s="1108"/>
      <c r="S264" s="1108"/>
      <c r="T264" s="1108"/>
      <c r="U264" s="1108"/>
      <c r="V264" s="1108"/>
      <c r="W264" s="1108"/>
      <c r="X264" s="1108"/>
      <c r="Y264" s="1108"/>
      <c r="Z264" s="1108"/>
      <c r="AA264" s="1108"/>
      <c r="AB264" s="1108"/>
      <c r="AC264" s="1108"/>
      <c r="AD264" s="1108"/>
      <c r="AE264" s="1108"/>
      <c r="AF264" s="1108"/>
      <c r="AG264" s="1108"/>
      <c r="AH264" s="1108"/>
      <c r="AI264" s="1108"/>
      <c r="AJ264" s="1108"/>
      <c r="AK264" s="1108"/>
      <c r="AL264" s="1108"/>
      <c r="AM264" s="1108"/>
    </row>
    <row r="265" spans="1:39" ht="15">
      <c r="A265" s="1093"/>
      <c r="B265" s="1093"/>
      <c r="C265" s="1093"/>
      <c r="D265" s="1093"/>
      <c r="E265" s="1093"/>
      <c r="F265" s="1093"/>
      <c r="G265" s="1093"/>
      <c r="H265" s="1093"/>
      <c r="I265" s="1093"/>
      <c r="J265" s="1093"/>
      <c r="K265" s="1093"/>
      <c r="L265" s="1093"/>
      <c r="M265" s="1093"/>
      <c r="N265" s="1093"/>
      <c r="O265" s="1093"/>
      <c r="P265" s="1108"/>
      <c r="Q265" s="1108"/>
      <c r="R265" s="1108"/>
      <c r="S265" s="1108"/>
      <c r="T265" s="1108"/>
      <c r="U265" s="1108"/>
      <c r="V265" s="1108"/>
      <c r="W265" s="1108"/>
      <c r="X265" s="1108"/>
      <c r="Y265" s="1108"/>
      <c r="Z265" s="1108"/>
      <c r="AA265" s="1108"/>
      <c r="AB265" s="1108"/>
      <c r="AC265" s="1108"/>
      <c r="AD265" s="1108"/>
      <c r="AE265" s="1108"/>
      <c r="AF265" s="1108"/>
      <c r="AG265" s="1108"/>
      <c r="AH265" s="1108"/>
      <c r="AI265" s="1108"/>
      <c r="AJ265" s="1108"/>
      <c r="AK265" s="1108"/>
      <c r="AL265" s="1108"/>
      <c r="AM265" s="1108"/>
    </row>
    <row r="266" spans="1:39" ht="15">
      <c r="A266" s="1093"/>
      <c r="B266" s="1093"/>
      <c r="C266" s="1093"/>
      <c r="D266" s="1093"/>
      <c r="E266" s="1093"/>
      <c r="F266" s="1093"/>
      <c r="G266" s="1093"/>
      <c r="H266" s="1093"/>
      <c r="I266" s="1093"/>
      <c r="J266" s="1093"/>
      <c r="K266" s="1093"/>
      <c r="L266" s="1093"/>
      <c r="M266" s="1093"/>
      <c r="N266" s="1093"/>
      <c r="O266" s="1093"/>
      <c r="P266" s="1108"/>
      <c r="Q266" s="1108"/>
      <c r="R266" s="1108"/>
      <c r="S266" s="1108"/>
      <c r="T266" s="1108"/>
      <c r="U266" s="1108"/>
      <c r="V266" s="1108"/>
      <c r="W266" s="1108"/>
      <c r="X266" s="1108"/>
      <c r="Y266" s="1108"/>
      <c r="Z266" s="1108"/>
      <c r="AA266" s="1108"/>
      <c r="AB266" s="1108"/>
      <c r="AC266" s="1108"/>
      <c r="AD266" s="1108"/>
      <c r="AE266" s="1108"/>
      <c r="AF266" s="1108"/>
      <c r="AG266" s="1108"/>
      <c r="AH266" s="1108"/>
      <c r="AI266" s="1108"/>
      <c r="AJ266" s="1108"/>
      <c r="AK266" s="1108"/>
      <c r="AL266" s="1108"/>
      <c r="AM266" s="1108"/>
    </row>
    <row r="267" spans="1:39" ht="15">
      <c r="A267" s="1093"/>
      <c r="B267" s="1093"/>
      <c r="C267" s="1093"/>
      <c r="D267" s="1093"/>
      <c r="E267" s="1093"/>
      <c r="F267" s="1093"/>
      <c r="G267" s="1093"/>
      <c r="H267" s="1093"/>
      <c r="I267" s="1093"/>
      <c r="J267" s="1093"/>
      <c r="K267" s="1093"/>
      <c r="L267" s="1093"/>
      <c r="M267" s="1093"/>
      <c r="N267" s="1093"/>
      <c r="O267" s="1093"/>
      <c r="P267" s="1108"/>
      <c r="Q267" s="1108"/>
      <c r="R267" s="1108"/>
      <c r="S267" s="1108"/>
      <c r="T267" s="1108"/>
      <c r="U267" s="1108"/>
      <c r="V267" s="1108"/>
      <c r="W267" s="1108"/>
      <c r="X267" s="1108"/>
      <c r="Y267" s="1108"/>
      <c r="Z267" s="1108"/>
      <c r="AA267" s="1108"/>
      <c r="AB267" s="1108"/>
      <c r="AC267" s="1108"/>
      <c r="AD267" s="1108"/>
      <c r="AE267" s="1108"/>
      <c r="AF267" s="1108"/>
      <c r="AG267" s="1108"/>
      <c r="AH267" s="1108"/>
      <c r="AI267" s="1108"/>
      <c r="AJ267" s="1108"/>
      <c r="AK267" s="1108"/>
      <c r="AL267" s="1108"/>
      <c r="AM267" s="1108"/>
    </row>
    <row r="268" spans="1:39" ht="15">
      <c r="A268" s="1093"/>
      <c r="B268" s="1093"/>
      <c r="C268" s="1093"/>
      <c r="D268" s="1093"/>
      <c r="E268" s="1093"/>
      <c r="F268" s="1093"/>
      <c r="G268" s="1093"/>
      <c r="H268" s="1093"/>
      <c r="I268" s="1093"/>
      <c r="J268" s="1093"/>
      <c r="K268" s="1093"/>
      <c r="L268" s="1093"/>
      <c r="M268" s="1093"/>
      <c r="N268" s="1093"/>
      <c r="O268" s="1093"/>
      <c r="P268" s="1108"/>
      <c r="Q268" s="1108"/>
      <c r="R268" s="1108"/>
      <c r="S268" s="1108"/>
      <c r="T268" s="1108"/>
      <c r="U268" s="1108"/>
      <c r="V268" s="1108"/>
      <c r="W268" s="1108"/>
      <c r="X268" s="1108"/>
      <c r="Y268" s="1108"/>
      <c r="Z268" s="1108"/>
      <c r="AA268" s="1108"/>
      <c r="AB268" s="1108"/>
      <c r="AC268" s="1108"/>
      <c r="AD268" s="1108"/>
      <c r="AE268" s="1108"/>
      <c r="AF268" s="1108"/>
      <c r="AG268" s="1108"/>
      <c r="AH268" s="1108"/>
      <c r="AI268" s="1108"/>
      <c r="AJ268" s="1108"/>
      <c r="AK268" s="1108"/>
      <c r="AL268" s="1108"/>
      <c r="AM268" s="1108"/>
    </row>
    <row r="269" spans="1:39" ht="12.75">
      <c r="A269" s="1093"/>
      <c r="B269" s="1093"/>
      <c r="C269" s="1093"/>
      <c r="D269" s="1093"/>
      <c r="E269" s="1093"/>
      <c r="F269" s="1093"/>
      <c r="G269" s="1093"/>
      <c r="H269" s="1093"/>
      <c r="I269" s="1093"/>
      <c r="J269" s="1093"/>
      <c r="K269" s="1093"/>
      <c r="L269" s="1093"/>
      <c r="M269" s="1093"/>
      <c r="N269" s="1093"/>
      <c r="O269" s="1093"/>
      <c r="P269" s="1093"/>
      <c r="Q269" s="1093"/>
      <c r="R269" s="1093"/>
      <c r="S269" s="1093"/>
      <c r="T269" s="1093"/>
      <c r="U269" s="1093"/>
      <c r="V269" s="1093"/>
      <c r="W269" s="1093"/>
      <c r="X269" s="1093"/>
      <c r="Y269" s="1093"/>
      <c r="Z269" s="1093"/>
      <c r="AA269" s="1093"/>
      <c r="AB269" s="1093"/>
      <c r="AC269" s="1093"/>
      <c r="AD269" s="1093"/>
      <c r="AE269" s="1093"/>
      <c r="AF269" s="1093"/>
      <c r="AG269" s="1093"/>
      <c r="AH269" s="1093"/>
      <c r="AI269" s="1093"/>
      <c r="AJ269" s="1093"/>
      <c r="AK269" s="1093"/>
      <c r="AL269" s="1093"/>
      <c r="AM269" s="1093"/>
    </row>
    <row r="270" spans="1:39" ht="12.75">
      <c r="A270" s="1115"/>
      <c r="B270" s="1115"/>
      <c r="C270" s="1115"/>
      <c r="D270" s="1115"/>
      <c r="E270" s="1115"/>
      <c r="F270" s="1115"/>
      <c r="G270" s="1115"/>
      <c r="H270" s="1115"/>
      <c r="I270" s="1115"/>
      <c r="J270" s="1115"/>
      <c r="K270" s="1115"/>
      <c r="L270" s="1115"/>
      <c r="M270" s="1115"/>
      <c r="N270" s="1115"/>
      <c r="O270" s="1115"/>
      <c r="P270" s="1115"/>
      <c r="Q270" s="1115"/>
      <c r="R270" s="1115"/>
      <c r="S270" s="1115"/>
      <c r="T270" s="1115"/>
      <c r="U270" s="1115"/>
      <c r="V270" s="1115"/>
      <c r="W270" s="1115"/>
      <c r="X270" s="1115"/>
      <c r="Y270" s="1115"/>
      <c r="Z270" s="1115"/>
      <c r="AA270" s="1115"/>
      <c r="AB270" s="1115"/>
      <c r="AC270" s="1115"/>
      <c r="AD270" s="1115"/>
      <c r="AE270" s="1115"/>
      <c r="AF270" s="1115"/>
      <c r="AG270" s="1115"/>
      <c r="AH270" s="1115"/>
      <c r="AI270" s="1115"/>
      <c r="AJ270" s="1115"/>
      <c r="AK270" s="1115"/>
      <c r="AL270" s="1115"/>
      <c r="AM270" s="1115"/>
    </row>
    <row r="271" spans="1:39" ht="15">
      <c r="A271" s="1113"/>
      <c r="B271" s="1113"/>
      <c r="C271" s="1113"/>
      <c r="D271" s="1113"/>
      <c r="E271" s="1113"/>
      <c r="F271" s="1113"/>
      <c r="G271" s="1113"/>
      <c r="H271" s="1092"/>
      <c r="I271" s="1092"/>
      <c r="J271" s="1092"/>
      <c r="K271" s="1092"/>
      <c r="L271" s="1092"/>
      <c r="M271" s="1092"/>
      <c r="N271" s="1092"/>
      <c r="O271" s="1092"/>
      <c r="P271" s="1092"/>
      <c r="Q271" s="1092"/>
      <c r="R271" s="1092"/>
      <c r="S271" s="1092"/>
      <c r="T271" s="1092"/>
      <c r="U271" s="1092"/>
      <c r="V271" s="1092"/>
      <c r="W271" s="1092"/>
      <c r="X271" s="1092"/>
      <c r="Y271" s="1092"/>
      <c r="Z271" s="1092"/>
      <c r="AA271" s="1092"/>
      <c r="AB271" s="1092"/>
      <c r="AC271" s="1092"/>
      <c r="AD271" s="1092"/>
      <c r="AE271" s="1092"/>
      <c r="AF271" s="1092"/>
      <c r="AG271" s="1092"/>
      <c r="AH271" s="1092"/>
      <c r="AI271" s="1092"/>
      <c r="AJ271" s="1092"/>
      <c r="AK271" s="1092"/>
      <c r="AL271" s="1092"/>
      <c r="AM271" s="1092"/>
    </row>
    <row r="272" spans="1:39" ht="15">
      <c r="A272" s="1096"/>
      <c r="B272" s="1096"/>
      <c r="C272" s="1096"/>
      <c r="D272" s="1096"/>
      <c r="E272" s="1096"/>
      <c r="F272" s="1096"/>
      <c r="G272" s="1096"/>
      <c r="H272" s="1092"/>
      <c r="I272" s="1092"/>
      <c r="J272" s="1092"/>
      <c r="K272" s="1092"/>
      <c r="L272" s="1092"/>
      <c r="M272" s="1092"/>
      <c r="N272" s="1092"/>
      <c r="O272" s="1092"/>
      <c r="P272" s="1092"/>
      <c r="Q272" s="1092"/>
      <c r="R272" s="1092"/>
      <c r="S272" s="1092"/>
      <c r="T272" s="1092"/>
      <c r="U272" s="1092"/>
      <c r="V272" s="1092"/>
      <c r="W272" s="1092"/>
      <c r="X272" s="1092"/>
      <c r="Y272" s="1092"/>
      <c r="Z272" s="1092"/>
      <c r="AA272" s="1092"/>
      <c r="AB272" s="1092"/>
      <c r="AC272" s="1092"/>
      <c r="AD272" s="1092"/>
      <c r="AE272" s="1092"/>
      <c r="AF272" s="1092"/>
      <c r="AG272" s="1092"/>
      <c r="AH272" s="1092"/>
      <c r="AI272" s="1092"/>
      <c r="AJ272" s="1092"/>
      <c r="AK272" s="1092"/>
      <c r="AL272" s="1092"/>
      <c r="AM272" s="1092"/>
    </row>
    <row r="273" spans="1:39" ht="15">
      <c r="A273" s="1113"/>
      <c r="B273" s="1113"/>
      <c r="C273" s="1113"/>
      <c r="D273" s="1113"/>
      <c r="E273" s="1113"/>
      <c r="F273" s="1113"/>
      <c r="G273" s="1113"/>
      <c r="H273" s="1092"/>
      <c r="I273" s="1092"/>
      <c r="J273" s="1092"/>
      <c r="K273" s="1092"/>
      <c r="L273" s="1092"/>
      <c r="M273" s="1092"/>
      <c r="N273" s="1092"/>
      <c r="O273" s="1092"/>
      <c r="P273" s="1092"/>
      <c r="Q273" s="1092"/>
      <c r="R273" s="1092"/>
      <c r="S273" s="1092"/>
      <c r="T273" s="1092"/>
      <c r="U273" s="1092"/>
      <c r="V273" s="1092"/>
      <c r="W273" s="1092"/>
      <c r="X273" s="1092"/>
      <c r="Y273" s="1092"/>
      <c r="Z273" s="1092"/>
      <c r="AA273" s="1092"/>
      <c r="AB273" s="1092"/>
      <c r="AC273" s="1092"/>
      <c r="AD273" s="1092"/>
      <c r="AE273" s="1092"/>
      <c r="AF273" s="1092"/>
      <c r="AG273" s="1092"/>
      <c r="AH273" s="1092"/>
      <c r="AI273" s="1092"/>
      <c r="AJ273" s="1092"/>
      <c r="AK273" s="1092"/>
      <c r="AL273" s="1092"/>
      <c r="AM273" s="1092"/>
    </row>
    <row r="274" spans="1:39" ht="15">
      <c r="A274" s="1096"/>
      <c r="B274" s="1096"/>
      <c r="C274" s="1096"/>
      <c r="D274" s="1096"/>
      <c r="E274" s="1096"/>
      <c r="F274" s="1096"/>
      <c r="G274" s="1096"/>
      <c r="H274" s="1092"/>
      <c r="I274" s="1092"/>
      <c r="J274" s="1092"/>
      <c r="K274" s="1092"/>
      <c r="L274" s="1092"/>
      <c r="M274" s="1092"/>
      <c r="N274" s="1092"/>
      <c r="O274" s="1092"/>
      <c r="P274" s="1092"/>
      <c r="Q274" s="1092"/>
      <c r="R274" s="1092"/>
      <c r="S274" s="1092"/>
      <c r="T274" s="1092"/>
      <c r="U274" s="1092"/>
      <c r="V274" s="1092"/>
      <c r="W274" s="1092"/>
      <c r="X274" s="1092"/>
      <c r="Y274" s="1092"/>
      <c r="Z274" s="1092"/>
      <c r="AA274" s="1092"/>
      <c r="AB274" s="1092"/>
      <c r="AC274" s="1092"/>
      <c r="AD274" s="1092"/>
      <c r="AE274" s="1092"/>
      <c r="AF274" s="1092"/>
      <c r="AG274" s="1092"/>
      <c r="AH274" s="1092"/>
      <c r="AI274" s="1092"/>
      <c r="AJ274" s="1092"/>
      <c r="AK274" s="1092"/>
      <c r="AL274" s="1092"/>
      <c r="AM274" s="1092"/>
    </row>
    <row r="275" spans="1:39" ht="12.75">
      <c r="A275" s="1095"/>
      <c r="B275" s="1095"/>
      <c r="C275" s="1095"/>
      <c r="D275" s="1095"/>
      <c r="E275" s="1095"/>
      <c r="F275" s="1095"/>
      <c r="G275" s="1095"/>
      <c r="H275" s="1095"/>
      <c r="I275" s="1095"/>
      <c r="J275" s="1095"/>
      <c r="K275" s="1095"/>
      <c r="L275" s="1095"/>
      <c r="M275" s="1095"/>
      <c r="N275" s="1095"/>
      <c r="O275" s="1095"/>
      <c r="P275" s="1095"/>
      <c r="Q275" s="1095"/>
      <c r="R275" s="1095"/>
      <c r="S275" s="1095"/>
      <c r="T275" s="1095"/>
      <c r="U275" s="1095"/>
      <c r="V275" s="1095"/>
      <c r="W275" s="1095"/>
      <c r="X275" s="1095"/>
      <c r="Y275" s="1095"/>
      <c r="Z275" s="1095"/>
      <c r="AA275" s="1095"/>
      <c r="AB275" s="1095"/>
      <c r="AC275" s="1095"/>
      <c r="AD275" s="1095"/>
      <c r="AE275" s="1095"/>
      <c r="AF275" s="1095"/>
      <c r="AG275" s="1095"/>
      <c r="AH275" s="1095"/>
      <c r="AI275" s="1095"/>
      <c r="AJ275" s="1095"/>
      <c r="AK275" s="1095"/>
      <c r="AL275" s="1095"/>
      <c r="AM275" s="1095"/>
    </row>
    <row r="276" spans="1:39" ht="15">
      <c r="A276" s="1096"/>
      <c r="B276" s="1096"/>
      <c r="C276" s="1096"/>
      <c r="D276" s="1096"/>
      <c r="E276" s="1096"/>
      <c r="F276" s="1096"/>
      <c r="G276" s="1096"/>
      <c r="H276" s="1092"/>
      <c r="I276" s="1092"/>
      <c r="J276" s="1092"/>
      <c r="K276" s="1092"/>
      <c r="L276" s="1092"/>
      <c r="M276" s="1092"/>
      <c r="N276" s="1092"/>
      <c r="O276" s="1092"/>
      <c r="P276" s="1092"/>
      <c r="Q276" s="1092"/>
      <c r="R276" s="1092"/>
      <c r="S276" s="1092"/>
      <c r="T276" s="1092"/>
      <c r="U276" s="1092"/>
      <c r="V276" s="1092"/>
      <c r="W276" s="1092"/>
      <c r="X276" s="1096"/>
      <c r="Y276" s="1096"/>
      <c r="Z276" s="1096"/>
      <c r="AA276" s="1096"/>
      <c r="AB276" s="1096"/>
      <c r="AC276" s="1117"/>
      <c r="AD276" s="1117"/>
      <c r="AE276" s="1117"/>
      <c r="AF276" s="1117"/>
      <c r="AG276" s="1117"/>
      <c r="AH276" s="1117"/>
      <c r="AI276" s="1117"/>
      <c r="AJ276" s="1117"/>
      <c r="AK276" s="1117"/>
      <c r="AL276" s="1117"/>
      <c r="AM276" s="1117"/>
    </row>
    <row r="277" spans="1:39" ht="15">
      <c r="A277" s="1096"/>
      <c r="B277" s="1096"/>
      <c r="C277" s="1096"/>
      <c r="D277" s="1096"/>
      <c r="E277" s="1096"/>
      <c r="F277" s="1096"/>
      <c r="G277" s="1096"/>
      <c r="H277" s="1092"/>
      <c r="I277" s="1092"/>
      <c r="J277" s="1092"/>
      <c r="K277" s="1092"/>
      <c r="L277" s="1092"/>
      <c r="M277" s="1092"/>
      <c r="N277" s="1092"/>
      <c r="O277" s="1092"/>
      <c r="P277" s="1092"/>
      <c r="Q277" s="1092"/>
      <c r="R277" s="1092"/>
      <c r="S277" s="1092"/>
      <c r="T277" s="1092"/>
      <c r="U277" s="1092"/>
      <c r="V277" s="1092"/>
      <c r="W277" s="1092"/>
      <c r="X277" s="1092"/>
      <c r="Y277" s="1092"/>
      <c r="Z277" s="1092"/>
      <c r="AA277" s="1092"/>
      <c r="AB277" s="1092"/>
      <c r="AC277" s="1092"/>
      <c r="AD277" s="1092"/>
      <c r="AE277" s="1092"/>
      <c r="AF277" s="1092"/>
      <c r="AG277" s="1092"/>
      <c r="AH277" s="1092"/>
      <c r="AI277" s="1092"/>
      <c r="AJ277" s="1092"/>
      <c r="AK277" s="1092"/>
      <c r="AL277" s="1092"/>
      <c r="AM277" s="1092"/>
    </row>
    <row r="278" spans="1:39" ht="15">
      <c r="A278" s="1096"/>
      <c r="B278" s="1096"/>
      <c r="C278" s="1096"/>
      <c r="D278" s="1096"/>
      <c r="E278" s="1096"/>
      <c r="F278" s="1096"/>
      <c r="G278" s="1096"/>
      <c r="H278" s="1121"/>
      <c r="I278" s="1121"/>
      <c r="J278" s="1121"/>
      <c r="K278" s="1121"/>
      <c r="L278" s="1121"/>
      <c r="M278" s="1121"/>
      <c r="N278" s="1121"/>
      <c r="O278" s="1121"/>
      <c r="P278" s="1121"/>
      <c r="Q278" s="1121"/>
      <c r="R278" s="1121"/>
      <c r="S278" s="1121"/>
      <c r="T278" s="1121"/>
      <c r="U278" s="1121"/>
      <c r="V278" s="1121"/>
      <c r="W278" s="1121"/>
      <c r="X278" s="1096"/>
      <c r="Y278" s="1096"/>
      <c r="Z278" s="1096"/>
      <c r="AA278" s="1096"/>
      <c r="AB278" s="1096"/>
      <c r="AC278" s="1121"/>
      <c r="AD278" s="1121"/>
      <c r="AE278" s="1121"/>
      <c r="AF278" s="1121"/>
      <c r="AG278" s="1121"/>
      <c r="AH278" s="1121"/>
      <c r="AI278" s="1121"/>
      <c r="AJ278" s="1121"/>
      <c r="AK278" s="1121"/>
      <c r="AL278" s="1121"/>
      <c r="AM278" s="1121"/>
    </row>
    <row r="279" spans="1:39" ht="15">
      <c r="A279" s="1096"/>
      <c r="B279" s="1096"/>
      <c r="C279" s="1096"/>
      <c r="D279" s="1096"/>
      <c r="E279" s="1096"/>
      <c r="F279" s="1096"/>
      <c r="G279" s="1096"/>
      <c r="H279" s="1096"/>
      <c r="I279" s="1096"/>
      <c r="J279" s="1092"/>
      <c r="K279" s="1092"/>
      <c r="L279" s="1092"/>
      <c r="M279" s="1092"/>
      <c r="N279" s="1092"/>
      <c r="O279" s="1092"/>
      <c r="P279" s="1096"/>
      <c r="Q279" s="1096"/>
      <c r="R279" s="1092"/>
      <c r="S279" s="1092"/>
      <c r="T279" s="1092"/>
      <c r="U279" s="1092"/>
      <c r="V279" s="1092"/>
      <c r="W279" s="1092"/>
      <c r="X279" s="1096"/>
      <c r="Y279" s="1096"/>
      <c r="Z279" s="1092"/>
      <c r="AA279" s="1092"/>
      <c r="AB279" s="1092"/>
      <c r="AC279" s="1092"/>
      <c r="AD279" s="1092"/>
      <c r="AE279" s="1092"/>
      <c r="AF279" s="1092"/>
      <c r="AG279" s="1092"/>
      <c r="AH279" s="1092"/>
      <c r="AI279" s="1092"/>
      <c r="AJ279" s="1092"/>
      <c r="AK279" s="1092"/>
      <c r="AL279" s="1092"/>
      <c r="AM279" s="1092"/>
    </row>
    <row r="280" spans="1:39" ht="15">
      <c r="A280" s="1096"/>
      <c r="B280" s="1096"/>
      <c r="C280" s="1096"/>
      <c r="D280" s="1096"/>
      <c r="E280" s="1096"/>
      <c r="F280" s="1096"/>
      <c r="G280" s="1096"/>
      <c r="H280" s="1096"/>
      <c r="I280" s="1096"/>
      <c r="J280" s="1092"/>
      <c r="K280" s="1092"/>
      <c r="L280" s="1092"/>
      <c r="M280" s="1092"/>
      <c r="N280" s="1092"/>
      <c r="O280" s="1092"/>
      <c r="P280" s="1092"/>
      <c r="Q280" s="1092"/>
      <c r="R280" s="1092"/>
      <c r="S280" s="1092"/>
      <c r="T280" s="1092"/>
      <c r="U280" s="1092"/>
      <c r="V280" s="1092"/>
      <c r="W280" s="1092"/>
      <c r="X280" s="1096"/>
      <c r="Y280" s="1096"/>
      <c r="Z280" s="1096"/>
      <c r="AA280" s="1096"/>
      <c r="AB280" s="1096"/>
      <c r="AC280" s="1092"/>
      <c r="AD280" s="1092"/>
      <c r="AE280" s="1092"/>
      <c r="AF280" s="1092"/>
      <c r="AG280" s="1096"/>
      <c r="AH280" s="1096"/>
      <c r="AI280" s="1092"/>
      <c r="AJ280" s="1092"/>
      <c r="AK280" s="1092"/>
      <c r="AL280" s="1092"/>
      <c r="AM280" s="1092"/>
    </row>
    <row r="281" spans="1:39" ht="15">
      <c r="A281" s="1096"/>
      <c r="B281" s="1096"/>
      <c r="C281" s="1096"/>
      <c r="D281" s="1096"/>
      <c r="E281" s="1096"/>
      <c r="F281" s="1096"/>
      <c r="G281" s="1096"/>
      <c r="H281" s="1096"/>
      <c r="I281" s="1096"/>
      <c r="J281" s="1092"/>
      <c r="K281" s="1092"/>
      <c r="L281" s="1092"/>
      <c r="M281" s="1092"/>
      <c r="N281" s="1092"/>
      <c r="O281" s="1092"/>
      <c r="P281" s="1092"/>
      <c r="Q281" s="1092"/>
      <c r="R281" s="1092"/>
      <c r="S281" s="1092"/>
      <c r="T281" s="1092"/>
      <c r="U281" s="1092"/>
      <c r="V281" s="1092"/>
      <c r="W281" s="1092"/>
      <c r="X281" s="1096"/>
      <c r="Y281" s="1096"/>
      <c r="Z281" s="1096"/>
      <c r="AA281" s="1096"/>
      <c r="AB281" s="1096"/>
      <c r="AC281" s="1096"/>
      <c r="AD281" s="1096"/>
      <c r="AE281" s="1096"/>
      <c r="AF281" s="1096"/>
      <c r="AG281" s="1096"/>
      <c r="AH281" s="1096"/>
      <c r="AI281" s="1096"/>
      <c r="AJ281" s="1096"/>
      <c r="AK281" s="1096"/>
      <c r="AL281" s="1096"/>
      <c r="AM281" s="1096"/>
    </row>
    <row r="282" spans="1:39" ht="15">
      <c r="A282" s="1096"/>
      <c r="B282" s="1096"/>
      <c r="C282" s="1096"/>
      <c r="D282" s="1096"/>
      <c r="E282" s="1096"/>
      <c r="F282" s="1096"/>
      <c r="G282" s="1096"/>
      <c r="H282" s="1092"/>
      <c r="I282" s="1092"/>
      <c r="J282" s="1092"/>
      <c r="K282" s="1092"/>
      <c r="L282" s="1092"/>
      <c r="M282" s="1092"/>
      <c r="N282" s="1092"/>
      <c r="O282" s="1092"/>
      <c r="P282" s="1092"/>
      <c r="Q282" s="1092"/>
      <c r="R282" s="1092"/>
      <c r="S282" s="1092"/>
      <c r="T282" s="1092"/>
      <c r="U282" s="1092"/>
      <c r="V282" s="1092"/>
      <c r="W282" s="1092"/>
      <c r="X282" s="1092"/>
      <c r="Y282" s="1092"/>
      <c r="Z282" s="1092"/>
      <c r="AA282" s="1092"/>
      <c r="AB282" s="1092"/>
      <c r="AC282" s="1092"/>
      <c r="AD282" s="1092"/>
      <c r="AE282" s="1092"/>
      <c r="AF282" s="1092"/>
      <c r="AG282" s="1092"/>
      <c r="AH282" s="1092"/>
      <c r="AI282" s="1092"/>
      <c r="AJ282" s="1092"/>
      <c r="AK282" s="1092"/>
      <c r="AL282" s="1092"/>
      <c r="AM282" s="1092"/>
    </row>
    <row r="283" spans="1:39" ht="15">
      <c r="A283" s="1096"/>
      <c r="B283" s="1096"/>
      <c r="C283" s="1096"/>
      <c r="D283" s="1096"/>
      <c r="E283" s="1096"/>
      <c r="F283" s="1096"/>
      <c r="G283" s="1096"/>
      <c r="H283" s="1096"/>
      <c r="I283" s="1096"/>
      <c r="J283" s="1096"/>
      <c r="K283" s="1096"/>
      <c r="L283" s="1096"/>
      <c r="M283" s="1117"/>
      <c r="N283" s="1117"/>
      <c r="O283" s="1117"/>
      <c r="P283" s="1117"/>
      <c r="Q283" s="1117"/>
      <c r="R283" s="1117"/>
      <c r="S283" s="1117"/>
      <c r="T283" s="1117"/>
      <c r="U283" s="1117"/>
      <c r="V283" s="1117"/>
      <c r="W283" s="1117"/>
      <c r="X283" s="1096"/>
      <c r="Y283" s="1096"/>
      <c r="Z283" s="1096"/>
      <c r="AA283" s="1096"/>
      <c r="AB283" s="1096"/>
      <c r="AC283" s="1096"/>
      <c r="AD283" s="1096"/>
      <c r="AE283" s="1096"/>
      <c r="AF283" s="1096"/>
      <c r="AG283" s="1096"/>
      <c r="AH283" s="1096"/>
      <c r="AI283" s="1096"/>
      <c r="AJ283" s="1096"/>
      <c r="AK283" s="1096"/>
      <c r="AL283" s="1096"/>
      <c r="AM283" s="1096"/>
    </row>
    <row r="284" spans="1:39" ht="15">
      <c r="A284" s="1096"/>
      <c r="B284" s="1096"/>
      <c r="C284" s="1096"/>
      <c r="D284" s="1096"/>
      <c r="E284" s="1096"/>
      <c r="F284" s="1096"/>
      <c r="G284" s="1096"/>
      <c r="H284" s="1096"/>
      <c r="I284" s="1096"/>
      <c r="J284" s="1096"/>
      <c r="K284" s="1096"/>
      <c r="L284" s="1096"/>
      <c r="M284" s="1092"/>
      <c r="N284" s="1092"/>
      <c r="O284" s="1092"/>
      <c r="P284" s="1096"/>
      <c r="Q284" s="1096"/>
      <c r="R284" s="1121"/>
      <c r="S284" s="1121"/>
      <c r="T284" s="1121"/>
      <c r="U284" s="1121"/>
      <c r="V284" s="1121"/>
      <c r="W284" s="1121"/>
      <c r="X284" s="1096"/>
      <c r="Y284" s="1096"/>
      <c r="Z284" s="1096"/>
      <c r="AA284" s="1096"/>
      <c r="AB284" s="1096"/>
      <c r="AC284" s="1117"/>
      <c r="AD284" s="1117"/>
      <c r="AE284" s="1117"/>
      <c r="AF284" s="1117"/>
      <c r="AG284" s="1117"/>
      <c r="AH284" s="1117"/>
      <c r="AI284" s="1117"/>
      <c r="AJ284" s="1117"/>
      <c r="AK284" s="1117"/>
      <c r="AL284" s="1117"/>
      <c r="AM284" s="1117"/>
    </row>
    <row r="285" spans="1:39" ht="15">
      <c r="A285" s="1096"/>
      <c r="B285" s="1096"/>
      <c r="C285" s="1096"/>
      <c r="D285" s="1096"/>
      <c r="E285" s="1096"/>
      <c r="F285" s="1096"/>
      <c r="G285" s="1096"/>
      <c r="H285" s="1096"/>
      <c r="I285" s="1096"/>
      <c r="J285" s="1096"/>
      <c r="K285" s="1096"/>
      <c r="L285" s="1096"/>
      <c r="M285" s="1092"/>
      <c r="N285" s="1092"/>
      <c r="O285" s="1092"/>
      <c r="P285" s="1092"/>
      <c r="Q285" s="1092"/>
      <c r="R285" s="1092"/>
      <c r="S285" s="1092"/>
      <c r="T285" s="1092"/>
      <c r="U285" s="1092"/>
      <c r="V285" s="1092"/>
      <c r="W285" s="1092"/>
      <c r="X285" s="1092"/>
      <c r="Y285" s="1092"/>
      <c r="Z285" s="1092"/>
      <c r="AA285" s="1092"/>
      <c r="AB285" s="1092"/>
      <c r="AC285" s="1092"/>
      <c r="AD285" s="1092"/>
      <c r="AE285" s="1092"/>
      <c r="AF285" s="1092"/>
      <c r="AG285" s="1092"/>
      <c r="AH285" s="1092"/>
      <c r="AI285" s="1092"/>
      <c r="AJ285" s="1092"/>
      <c r="AK285" s="1092"/>
      <c r="AL285" s="1092"/>
      <c r="AM285" s="1092"/>
    </row>
    <row r="286" spans="1:39" ht="15">
      <c r="A286" s="1096"/>
      <c r="B286" s="1096"/>
      <c r="C286" s="1096"/>
      <c r="D286" s="1096"/>
      <c r="E286" s="1096"/>
      <c r="F286" s="1096"/>
      <c r="G286" s="1096"/>
      <c r="H286" s="1092"/>
      <c r="I286" s="1092"/>
      <c r="J286" s="1092"/>
      <c r="K286" s="1092"/>
      <c r="L286" s="1092"/>
      <c r="M286" s="1092"/>
      <c r="N286" s="1092"/>
      <c r="O286" s="1092"/>
      <c r="P286" s="1092"/>
      <c r="Q286" s="1092"/>
      <c r="R286" s="1092"/>
      <c r="S286" s="1092"/>
      <c r="T286" s="1092"/>
      <c r="U286" s="1092"/>
      <c r="V286" s="1092"/>
      <c r="W286" s="1092"/>
      <c r="X286" s="1092"/>
      <c r="Y286" s="1092"/>
      <c r="Z286" s="1092"/>
      <c r="AA286" s="1092"/>
      <c r="AB286" s="1092"/>
      <c r="AC286" s="1092"/>
      <c r="AD286" s="1092"/>
      <c r="AE286" s="1092"/>
      <c r="AF286" s="1092"/>
      <c r="AG286" s="1092"/>
      <c r="AH286" s="1092"/>
      <c r="AI286" s="1092"/>
      <c r="AJ286" s="1092"/>
      <c r="AK286" s="1092"/>
      <c r="AL286" s="1092"/>
      <c r="AM286" s="1092"/>
    </row>
    <row r="287" spans="1:39" ht="15">
      <c r="A287" s="1096"/>
      <c r="B287" s="1096"/>
      <c r="C287" s="1096"/>
      <c r="D287" s="1096"/>
      <c r="E287" s="1096"/>
      <c r="F287" s="1096"/>
      <c r="G287" s="1096"/>
      <c r="H287" s="1096"/>
      <c r="I287" s="1096"/>
      <c r="J287" s="1096"/>
      <c r="K287" s="1096"/>
      <c r="L287" s="1096"/>
      <c r="M287" s="1117"/>
      <c r="N287" s="1117"/>
      <c r="O287" s="1117"/>
      <c r="P287" s="1117"/>
      <c r="Q287" s="1117"/>
      <c r="R287" s="1117"/>
      <c r="S287" s="1117"/>
      <c r="T287" s="1117"/>
      <c r="U287" s="1117"/>
      <c r="V287" s="1117"/>
      <c r="W287" s="1117"/>
      <c r="X287" s="1096"/>
      <c r="Y287" s="1096"/>
      <c r="Z287" s="1096"/>
      <c r="AA287" s="1096"/>
      <c r="AB287" s="1096"/>
      <c r="AC287" s="1096"/>
      <c r="AD287" s="1096"/>
      <c r="AE287" s="1096"/>
      <c r="AF287" s="1096"/>
      <c r="AG287" s="1096"/>
      <c r="AH287" s="1096"/>
      <c r="AI287" s="1096"/>
      <c r="AJ287" s="1096"/>
      <c r="AK287" s="1096"/>
      <c r="AL287" s="1096"/>
      <c r="AM287" s="1096"/>
    </row>
    <row r="288" spans="1:39" ht="15">
      <c r="A288" s="1096"/>
      <c r="B288" s="1096"/>
      <c r="C288" s="1096"/>
      <c r="D288" s="1096"/>
      <c r="E288" s="1096"/>
      <c r="F288" s="1096"/>
      <c r="G288" s="1096"/>
      <c r="H288" s="1096"/>
      <c r="I288" s="1096"/>
      <c r="J288" s="1096"/>
      <c r="K288" s="1096"/>
      <c r="L288" s="1096"/>
      <c r="M288" s="1092"/>
      <c r="N288" s="1092"/>
      <c r="O288" s="1092"/>
      <c r="P288" s="1096"/>
      <c r="Q288" s="1096"/>
      <c r="R288" s="1121"/>
      <c r="S288" s="1121"/>
      <c r="T288" s="1121"/>
      <c r="U288" s="1121"/>
      <c r="V288" s="1121"/>
      <c r="W288" s="1121"/>
      <c r="X288" s="1096"/>
      <c r="Y288" s="1096"/>
      <c r="Z288" s="1096"/>
      <c r="AA288" s="1096"/>
      <c r="AB288" s="1096"/>
      <c r="AC288" s="1117"/>
      <c r="AD288" s="1117"/>
      <c r="AE288" s="1117"/>
      <c r="AF288" s="1117"/>
      <c r="AG288" s="1117"/>
      <c r="AH288" s="1117"/>
      <c r="AI288" s="1117"/>
      <c r="AJ288" s="1117"/>
      <c r="AK288" s="1117"/>
      <c r="AL288" s="1117"/>
      <c r="AM288" s="1117"/>
    </row>
    <row r="289" spans="1:39" ht="15">
      <c r="A289" s="1096"/>
      <c r="B289" s="1096"/>
      <c r="C289" s="1096"/>
      <c r="D289" s="1096"/>
      <c r="E289" s="1096"/>
      <c r="F289" s="1096"/>
      <c r="G289" s="1096"/>
      <c r="H289" s="1096"/>
      <c r="I289" s="1096"/>
      <c r="J289" s="1096"/>
      <c r="K289" s="1096"/>
      <c r="L289" s="1096"/>
      <c r="M289" s="1092"/>
      <c r="N289" s="1092"/>
      <c r="O289" s="1092"/>
      <c r="P289" s="1092"/>
      <c r="Q289" s="1092"/>
      <c r="R289" s="1092"/>
      <c r="S289" s="1092"/>
      <c r="T289" s="1092"/>
      <c r="U289" s="1092"/>
      <c r="V289" s="1092"/>
      <c r="W289" s="1092"/>
      <c r="X289" s="1092"/>
      <c r="Y289" s="1092"/>
      <c r="Z289" s="1092"/>
      <c r="AA289" s="1092"/>
      <c r="AB289" s="1092"/>
      <c r="AC289" s="1092"/>
      <c r="AD289" s="1092"/>
      <c r="AE289" s="1092"/>
      <c r="AF289" s="1092"/>
      <c r="AG289" s="1092"/>
      <c r="AH289" s="1092"/>
      <c r="AI289" s="1092"/>
      <c r="AJ289" s="1092"/>
      <c r="AK289" s="1092"/>
      <c r="AL289" s="1092"/>
      <c r="AM289" s="1092"/>
    </row>
    <row r="290" spans="1:39" ht="15">
      <c r="A290" s="1096"/>
      <c r="B290" s="1096"/>
      <c r="C290" s="1096"/>
      <c r="D290" s="1096"/>
      <c r="E290" s="1096"/>
      <c r="F290" s="1096"/>
      <c r="G290" s="1096"/>
      <c r="H290" s="1096"/>
      <c r="I290" s="1096"/>
      <c r="J290" s="1092"/>
      <c r="K290" s="1092"/>
      <c r="L290" s="1092"/>
      <c r="M290" s="1092"/>
      <c r="N290" s="1092"/>
      <c r="O290" s="1092"/>
      <c r="P290" s="1092"/>
      <c r="Q290" s="1092"/>
      <c r="R290" s="1092"/>
      <c r="S290" s="1092"/>
      <c r="T290" s="1092"/>
      <c r="U290" s="1092"/>
      <c r="V290" s="1092"/>
      <c r="W290" s="1092"/>
      <c r="X290" s="1096"/>
      <c r="Y290" s="1096"/>
      <c r="Z290" s="1119"/>
      <c r="AA290" s="1119"/>
      <c r="AB290" s="1119"/>
      <c r="AC290" s="1119"/>
      <c r="AD290" s="1119"/>
      <c r="AE290" s="1119"/>
      <c r="AF290" s="1119"/>
      <c r="AG290" s="1119"/>
      <c r="AH290" s="1119"/>
      <c r="AI290" s="1119"/>
      <c r="AJ290" s="1119"/>
      <c r="AK290" s="1119"/>
      <c r="AL290" s="1119"/>
      <c r="AM290" s="1119"/>
    </row>
    <row r="291" spans="1:39" ht="15">
      <c r="A291" s="1096"/>
      <c r="B291" s="1096"/>
      <c r="C291" s="1096"/>
      <c r="D291" s="1096"/>
      <c r="E291" s="1096"/>
      <c r="F291" s="1096"/>
      <c r="G291" s="1096"/>
      <c r="H291" s="1096"/>
      <c r="I291" s="1096"/>
      <c r="J291" s="1092"/>
      <c r="K291" s="1092"/>
      <c r="L291" s="1092"/>
      <c r="M291" s="1092"/>
      <c r="N291" s="1092"/>
      <c r="O291" s="1092"/>
      <c r="P291" s="1092"/>
      <c r="Q291" s="1092"/>
      <c r="R291" s="1092"/>
      <c r="S291" s="1092"/>
      <c r="T291" s="1092"/>
      <c r="U291" s="1092"/>
      <c r="V291" s="1092"/>
      <c r="W291" s="1092"/>
      <c r="X291" s="1096"/>
      <c r="Y291" s="1096"/>
      <c r="Z291" s="1119"/>
      <c r="AA291" s="1119"/>
      <c r="AB291" s="1119"/>
      <c r="AC291" s="1119"/>
      <c r="AD291" s="1119"/>
      <c r="AE291" s="1119"/>
      <c r="AF291" s="1119"/>
      <c r="AG291" s="1119"/>
      <c r="AH291" s="1119"/>
      <c r="AI291" s="1119"/>
      <c r="AJ291" s="1119"/>
      <c r="AK291" s="1119"/>
      <c r="AL291" s="1119"/>
      <c r="AM291" s="1119"/>
    </row>
    <row r="292" spans="1:39" ht="15.75">
      <c r="A292" s="1096"/>
      <c r="B292" s="1096"/>
      <c r="C292" s="1096"/>
      <c r="D292" s="1096"/>
      <c r="E292" s="1096"/>
      <c r="F292" s="1096"/>
      <c r="G292" s="1096"/>
      <c r="H292" s="1096"/>
      <c r="I292" s="1096"/>
      <c r="J292" s="1120"/>
      <c r="K292" s="1092"/>
      <c r="L292" s="1092"/>
      <c r="M292" s="1092"/>
      <c r="N292" s="1092"/>
      <c r="O292" s="1092"/>
      <c r="P292" s="1092"/>
      <c r="Q292" s="1092"/>
      <c r="R292" s="1092"/>
      <c r="S292" s="1092"/>
      <c r="T292" s="1092"/>
      <c r="U292" s="1092"/>
      <c r="V292" s="1092"/>
      <c r="W292" s="1092"/>
      <c r="X292" s="1096"/>
      <c r="Y292" s="1096"/>
      <c r="Z292" s="1119"/>
      <c r="AA292" s="1119"/>
      <c r="AB292" s="1119"/>
      <c r="AC292" s="1119"/>
      <c r="AD292" s="1119"/>
      <c r="AE292" s="1119"/>
      <c r="AF292" s="1119"/>
      <c r="AG292" s="1119"/>
      <c r="AH292" s="1119"/>
      <c r="AI292" s="1119"/>
      <c r="AJ292" s="1119"/>
      <c r="AK292" s="1119"/>
      <c r="AL292" s="1119"/>
      <c r="AM292" s="1119"/>
    </row>
    <row r="293" spans="1:39" ht="15">
      <c r="A293" s="1093"/>
      <c r="B293" s="1093"/>
      <c r="C293" s="1093"/>
      <c r="D293" s="1093"/>
      <c r="E293" s="1093"/>
      <c r="F293" s="1093"/>
      <c r="G293" s="1093"/>
      <c r="H293" s="1117"/>
      <c r="I293" s="1117"/>
      <c r="J293" s="1117"/>
      <c r="K293" s="1117"/>
      <c r="L293" s="1117"/>
      <c r="M293" s="1117"/>
      <c r="N293" s="1117"/>
      <c r="O293" s="1117"/>
      <c r="P293" s="1117"/>
      <c r="Q293" s="1117"/>
      <c r="R293" s="1117"/>
      <c r="S293" s="1117"/>
      <c r="T293" s="1117"/>
      <c r="U293" s="1117"/>
      <c r="V293" s="1117"/>
      <c r="W293" s="1117"/>
      <c r="X293" s="1118"/>
      <c r="Y293" s="1118"/>
      <c r="Z293" s="1118"/>
      <c r="AA293" s="1118"/>
      <c r="AB293" s="1118"/>
      <c r="AC293" s="1118"/>
      <c r="AD293" s="1118"/>
      <c r="AE293" s="1118"/>
      <c r="AF293" s="1118"/>
      <c r="AG293" s="1118"/>
      <c r="AH293" s="1118"/>
      <c r="AI293" s="1118"/>
      <c r="AJ293" s="1118"/>
      <c r="AK293" s="1118"/>
      <c r="AL293" s="1118"/>
      <c r="AM293" s="1118"/>
    </row>
    <row r="294" spans="1:39" ht="12.75">
      <c r="A294" s="1096"/>
      <c r="B294" s="1096"/>
      <c r="C294" s="1096"/>
      <c r="D294" s="1096"/>
      <c r="E294" s="1096"/>
      <c r="F294" s="1096"/>
      <c r="G294" s="1096"/>
      <c r="H294" s="1096"/>
      <c r="I294" s="1096"/>
      <c r="J294" s="1096"/>
      <c r="K294" s="1096"/>
      <c r="L294" s="1096"/>
      <c r="M294" s="1095"/>
      <c r="N294" s="1095"/>
      <c r="O294" s="1095"/>
      <c r="P294" s="1095"/>
      <c r="Q294" s="1095"/>
      <c r="R294" s="1095"/>
      <c r="S294" s="1095"/>
      <c r="T294" s="1095"/>
      <c r="U294" s="1095"/>
      <c r="V294" s="1095"/>
      <c r="W294" s="1095"/>
      <c r="X294" s="1095"/>
      <c r="Y294" s="1095"/>
      <c r="Z294" s="1095"/>
      <c r="AA294" s="1095"/>
      <c r="AB294" s="1095"/>
      <c r="AC294" s="1095"/>
      <c r="AD294" s="1095"/>
      <c r="AE294" s="1095"/>
      <c r="AF294" s="1095"/>
      <c r="AG294" s="1095"/>
      <c r="AH294" s="1095"/>
      <c r="AI294" s="1095"/>
      <c r="AJ294" s="1095"/>
      <c r="AK294" s="1095"/>
      <c r="AL294" s="1095"/>
      <c r="AM294" s="1095"/>
    </row>
    <row r="295" spans="1:39" ht="12.75">
      <c r="A295" s="1096"/>
      <c r="B295" s="1096"/>
      <c r="C295" s="1096"/>
      <c r="D295" s="1096"/>
      <c r="E295" s="1096"/>
      <c r="F295" s="1096"/>
      <c r="G295" s="1096"/>
      <c r="H295" s="1096"/>
      <c r="I295" s="1096"/>
      <c r="J295" s="1096"/>
      <c r="K295" s="1096"/>
      <c r="L295" s="1096"/>
      <c r="M295" s="1097"/>
      <c r="N295" s="1097"/>
      <c r="O295" s="1097"/>
      <c r="P295" s="1097"/>
      <c r="Q295" s="1097"/>
      <c r="R295" s="1097"/>
      <c r="S295" s="1097"/>
      <c r="T295" s="1097"/>
      <c r="U295" s="1097"/>
      <c r="V295" s="1097"/>
      <c r="W295" s="1097"/>
      <c r="X295" s="1097"/>
      <c r="Y295" s="1097"/>
      <c r="Z295" s="1097"/>
      <c r="AA295" s="1097"/>
      <c r="AB295" s="1097"/>
      <c r="AC295" s="1097"/>
      <c r="AD295" s="1097"/>
      <c r="AE295" s="1097"/>
      <c r="AF295" s="1097"/>
      <c r="AG295" s="1097"/>
      <c r="AH295" s="1097"/>
      <c r="AI295" s="1097"/>
      <c r="AJ295" s="1097"/>
      <c r="AK295" s="1097"/>
      <c r="AL295" s="1097"/>
      <c r="AM295" s="1097"/>
    </row>
    <row r="296" spans="1:39" ht="12.75">
      <c r="A296" s="1096"/>
      <c r="B296" s="1096"/>
      <c r="C296" s="1096"/>
      <c r="D296" s="1096"/>
      <c r="E296" s="1096"/>
      <c r="F296" s="1096"/>
      <c r="G296" s="1096"/>
      <c r="H296" s="1096"/>
      <c r="I296" s="1096"/>
      <c r="J296" s="1096"/>
      <c r="K296" s="1096"/>
      <c r="L296" s="1096"/>
      <c r="M296" s="1096"/>
      <c r="N296" s="1096"/>
      <c r="O296" s="1096"/>
      <c r="P296" s="1096"/>
      <c r="Q296" s="1096"/>
      <c r="R296" s="1096"/>
      <c r="S296" s="1096"/>
      <c r="T296" s="1096"/>
      <c r="U296" s="1096"/>
      <c r="V296" s="1096"/>
      <c r="W296" s="1096"/>
      <c r="X296" s="1116"/>
      <c r="Y296" s="1116"/>
      <c r="Z296" s="1116"/>
      <c r="AA296" s="1116"/>
      <c r="AB296" s="1116"/>
      <c r="AC296" s="1116"/>
      <c r="AD296" s="1116"/>
      <c r="AE296" s="1116"/>
      <c r="AF296" s="1116"/>
      <c r="AG296" s="1116"/>
      <c r="AH296" s="1116"/>
      <c r="AI296" s="1116"/>
      <c r="AJ296" s="1116"/>
      <c r="AK296" s="1116"/>
      <c r="AL296" s="1116"/>
      <c r="AM296" s="1116"/>
    </row>
    <row r="297" spans="1:39" ht="12.75">
      <c r="A297" s="1096"/>
      <c r="B297" s="1096"/>
      <c r="C297" s="1096"/>
      <c r="D297" s="1096"/>
      <c r="E297" s="1096"/>
      <c r="F297" s="1096"/>
      <c r="G297" s="1096"/>
      <c r="H297" s="1096"/>
      <c r="I297" s="1096"/>
      <c r="J297" s="1096"/>
      <c r="K297" s="1096"/>
      <c r="L297" s="1096"/>
      <c r="M297" s="1095"/>
      <c r="N297" s="1095"/>
      <c r="O297" s="1095"/>
      <c r="P297" s="1095"/>
      <c r="Q297" s="1095"/>
      <c r="R297" s="1095"/>
      <c r="S297" s="1095"/>
      <c r="T297" s="1095"/>
      <c r="U297" s="1095"/>
      <c r="V297" s="1095"/>
      <c r="W297" s="1095"/>
      <c r="X297" s="1095"/>
      <c r="Y297" s="1095"/>
      <c r="Z297" s="1095"/>
      <c r="AA297" s="1095"/>
      <c r="AB297" s="1095"/>
      <c r="AC297" s="1095"/>
      <c r="AD297" s="1095"/>
      <c r="AE297" s="1095"/>
      <c r="AF297" s="1095"/>
      <c r="AG297" s="1095"/>
      <c r="AH297" s="1095"/>
      <c r="AI297" s="1095"/>
      <c r="AJ297" s="1095"/>
      <c r="AK297" s="1095"/>
      <c r="AL297" s="1095"/>
      <c r="AM297" s="1095"/>
    </row>
    <row r="298" spans="1:39" ht="12.75">
      <c r="A298" s="1096"/>
      <c r="B298" s="1096"/>
      <c r="C298" s="1096"/>
      <c r="D298" s="1096"/>
      <c r="E298" s="1096"/>
      <c r="F298" s="1096"/>
      <c r="G298" s="1096"/>
      <c r="H298" s="1096"/>
      <c r="I298" s="1096"/>
      <c r="J298" s="1096"/>
      <c r="K298" s="1096"/>
      <c r="L298" s="1096"/>
      <c r="M298" s="1097"/>
      <c r="N298" s="1097"/>
      <c r="O298" s="1097"/>
      <c r="P298" s="1097"/>
      <c r="Q298" s="1097"/>
      <c r="R298" s="1097"/>
      <c r="S298" s="1097"/>
      <c r="T298" s="1097"/>
      <c r="U298" s="1097"/>
      <c r="V298" s="1097"/>
      <c r="W298" s="1097"/>
      <c r="X298" s="1097"/>
      <c r="Y298" s="1097"/>
      <c r="Z298" s="1097"/>
      <c r="AA298" s="1097"/>
      <c r="AB298" s="1097"/>
      <c r="AC298" s="1097"/>
      <c r="AD298" s="1097"/>
      <c r="AE298" s="1097"/>
      <c r="AF298" s="1097"/>
      <c r="AG298" s="1097"/>
      <c r="AH298" s="1097"/>
      <c r="AI298" s="1097"/>
      <c r="AJ298" s="1097"/>
      <c r="AK298" s="1097"/>
      <c r="AL298" s="1097"/>
      <c r="AM298" s="1097"/>
    </row>
    <row r="299" spans="1:39" ht="12.75">
      <c r="A299" s="1096"/>
      <c r="B299" s="1096"/>
      <c r="C299" s="1096"/>
      <c r="D299" s="1096"/>
      <c r="E299" s="1096"/>
      <c r="F299" s="1096"/>
      <c r="G299" s="1096"/>
      <c r="H299" s="1096"/>
      <c r="I299" s="1096"/>
      <c r="J299" s="1096"/>
      <c r="K299" s="1096"/>
      <c r="L299" s="1096"/>
      <c r="M299" s="1096"/>
      <c r="N299" s="1096"/>
      <c r="O299" s="1096"/>
      <c r="P299" s="1096"/>
      <c r="Q299" s="1096"/>
      <c r="R299" s="1096"/>
      <c r="S299" s="1096"/>
      <c r="T299" s="1096"/>
      <c r="U299" s="1096"/>
      <c r="V299" s="1096"/>
      <c r="W299" s="1096"/>
      <c r="X299" s="1116"/>
      <c r="Y299" s="1116"/>
      <c r="Z299" s="1116"/>
      <c r="AA299" s="1116"/>
      <c r="AB299" s="1116"/>
      <c r="AC299" s="1116"/>
      <c r="AD299" s="1116"/>
      <c r="AE299" s="1116"/>
      <c r="AF299" s="1116"/>
      <c r="AG299" s="1116"/>
      <c r="AH299" s="1116"/>
      <c r="AI299" s="1116"/>
      <c r="AJ299" s="1116"/>
      <c r="AK299" s="1116"/>
      <c r="AL299" s="1116"/>
      <c r="AM299" s="1116"/>
    </row>
    <row r="300" spans="1:39" ht="12.75">
      <c r="A300" s="1093"/>
      <c r="B300" s="1093"/>
      <c r="C300" s="1093"/>
      <c r="D300" s="1093"/>
      <c r="E300" s="1093"/>
      <c r="F300" s="1093"/>
      <c r="G300" s="1093"/>
      <c r="H300" s="1093"/>
      <c r="I300" s="1093"/>
      <c r="J300" s="1093"/>
      <c r="K300" s="1093"/>
      <c r="L300" s="1093"/>
      <c r="M300" s="1093"/>
      <c r="N300" s="1093"/>
      <c r="O300" s="1093"/>
      <c r="P300" s="1093"/>
      <c r="Q300" s="1093"/>
      <c r="R300" s="1093"/>
      <c r="S300" s="1093"/>
      <c r="T300" s="1093"/>
      <c r="U300" s="1093"/>
      <c r="V300" s="1093"/>
      <c r="W300" s="1093"/>
      <c r="X300" s="1093"/>
      <c r="Y300" s="1093"/>
      <c r="Z300" s="1093"/>
      <c r="AA300" s="1093"/>
      <c r="AB300" s="1093"/>
      <c r="AC300" s="1093"/>
      <c r="AD300" s="1093"/>
      <c r="AE300" s="1093"/>
      <c r="AF300" s="1093"/>
      <c r="AG300" s="1093"/>
      <c r="AH300" s="1093"/>
      <c r="AI300" s="1093"/>
      <c r="AJ300" s="1093"/>
      <c r="AK300" s="1093"/>
      <c r="AL300" s="1093"/>
      <c r="AM300" s="1093"/>
    </row>
    <row r="301" spans="1:39" ht="12.75">
      <c r="A301" s="1093"/>
      <c r="B301" s="1093"/>
      <c r="C301" s="1093"/>
      <c r="D301" s="1093"/>
      <c r="E301" s="1093"/>
      <c r="F301" s="1093"/>
      <c r="G301" s="1093"/>
      <c r="H301" s="1093"/>
      <c r="I301" s="1093"/>
      <c r="J301" s="1093"/>
      <c r="K301" s="1093"/>
      <c r="L301" s="1093"/>
      <c r="M301" s="1093"/>
      <c r="N301" s="1093"/>
      <c r="O301" s="1093"/>
      <c r="P301" s="1093"/>
      <c r="Q301" s="1093"/>
      <c r="R301" s="1093"/>
      <c r="S301" s="1093"/>
      <c r="T301" s="1093"/>
      <c r="U301" s="1093"/>
      <c r="V301" s="1093"/>
      <c r="W301" s="1093"/>
      <c r="X301" s="1093"/>
      <c r="Y301" s="1093"/>
      <c r="Z301" s="1093"/>
      <c r="AA301" s="1093"/>
      <c r="AB301" s="1093"/>
      <c r="AC301" s="1093"/>
      <c r="AD301" s="1093"/>
      <c r="AE301" s="1093"/>
      <c r="AF301" s="1093"/>
      <c r="AG301" s="1093"/>
      <c r="AH301" s="1093"/>
      <c r="AI301" s="1093"/>
      <c r="AJ301" s="1093"/>
      <c r="AK301" s="1093"/>
      <c r="AL301" s="1093"/>
      <c r="AM301" s="1093"/>
    </row>
    <row r="302" spans="1:39" ht="15">
      <c r="A302" s="1113"/>
      <c r="B302" s="1113"/>
      <c r="C302" s="1113"/>
      <c r="D302" s="1113"/>
      <c r="E302" s="1113"/>
      <c r="F302" s="1113"/>
      <c r="G302" s="1113"/>
      <c r="H302" s="1113"/>
      <c r="I302" s="1113"/>
      <c r="J302" s="1113"/>
      <c r="K302" s="1113"/>
      <c r="L302" s="1113"/>
      <c r="M302" s="1113"/>
      <c r="N302" s="1113"/>
      <c r="O302" s="1113"/>
      <c r="P302" s="116"/>
      <c r="Q302" s="116"/>
      <c r="R302" s="116"/>
      <c r="S302" s="116"/>
      <c r="T302" s="1092"/>
      <c r="U302" s="1092"/>
      <c r="V302" s="1096"/>
      <c r="W302" s="1096"/>
      <c r="X302" s="116"/>
      <c r="Y302" s="116"/>
      <c r="Z302" s="116"/>
      <c r="AA302" s="116"/>
      <c r="AB302" s="1092"/>
      <c r="AC302" s="1092"/>
      <c r="AD302" s="1096"/>
      <c r="AE302" s="1096"/>
      <c r="AF302" s="116"/>
      <c r="AG302" s="116"/>
      <c r="AH302" s="116"/>
      <c r="AI302" s="116"/>
      <c r="AJ302" s="1092"/>
      <c r="AK302" s="1092"/>
      <c r="AL302" s="1096"/>
      <c r="AM302" s="1096"/>
    </row>
    <row r="303" spans="1:39" ht="15">
      <c r="A303" s="1093"/>
      <c r="B303" s="1093"/>
      <c r="C303" s="1093"/>
      <c r="D303" s="1093"/>
      <c r="E303" s="1093"/>
      <c r="F303" s="1093"/>
      <c r="G303" s="1093"/>
      <c r="H303" s="1093"/>
      <c r="I303" s="1093"/>
      <c r="J303" s="1093"/>
      <c r="K303" s="1093"/>
      <c r="L303" s="1093"/>
      <c r="M303" s="1093"/>
      <c r="N303" s="1093"/>
      <c r="O303" s="1093"/>
      <c r="P303" s="1108"/>
      <c r="Q303" s="1108"/>
      <c r="R303" s="1108"/>
      <c r="S303" s="1108"/>
      <c r="T303" s="1108"/>
      <c r="U303" s="1108"/>
      <c r="V303" s="1108"/>
      <c r="W303" s="1108"/>
      <c r="X303" s="1108"/>
      <c r="Y303" s="1108"/>
      <c r="Z303" s="1108"/>
      <c r="AA303" s="1108"/>
      <c r="AB303" s="1108"/>
      <c r="AC303" s="1108"/>
      <c r="AD303" s="1108"/>
      <c r="AE303" s="1108"/>
      <c r="AF303" s="1108"/>
      <c r="AG303" s="1108"/>
      <c r="AH303" s="1108"/>
      <c r="AI303" s="1108"/>
      <c r="AJ303" s="1108"/>
      <c r="AK303" s="1108"/>
      <c r="AL303" s="1108"/>
      <c r="AM303" s="1108"/>
    </row>
    <row r="304" spans="1:39" ht="15">
      <c r="A304" s="1093"/>
      <c r="B304" s="1093"/>
      <c r="C304" s="1093"/>
      <c r="D304" s="1093"/>
      <c r="E304" s="1093"/>
      <c r="F304" s="1093"/>
      <c r="G304" s="1093"/>
      <c r="H304" s="1093"/>
      <c r="I304" s="1093"/>
      <c r="J304" s="1093"/>
      <c r="K304" s="1093"/>
      <c r="L304" s="1093"/>
      <c r="M304" s="1093"/>
      <c r="N304" s="1093"/>
      <c r="O304" s="1093"/>
      <c r="P304" s="1108"/>
      <c r="Q304" s="1108"/>
      <c r="R304" s="1108"/>
      <c r="S304" s="1108"/>
      <c r="T304" s="1108"/>
      <c r="U304" s="1108"/>
      <c r="V304" s="1108"/>
      <c r="W304" s="1108"/>
      <c r="X304" s="1108"/>
      <c r="Y304" s="1108"/>
      <c r="Z304" s="1108"/>
      <c r="AA304" s="1108"/>
      <c r="AB304" s="1108"/>
      <c r="AC304" s="1108"/>
      <c r="AD304" s="1108"/>
      <c r="AE304" s="1108"/>
      <c r="AF304" s="1108"/>
      <c r="AG304" s="1108"/>
      <c r="AH304" s="1108"/>
      <c r="AI304" s="1108"/>
      <c r="AJ304" s="1108"/>
      <c r="AK304" s="1108"/>
      <c r="AL304" s="1108"/>
      <c r="AM304" s="1108"/>
    </row>
    <row r="305" spans="1:39" ht="15">
      <c r="A305" s="1093"/>
      <c r="B305" s="1093"/>
      <c r="C305" s="1093"/>
      <c r="D305" s="1093"/>
      <c r="E305" s="1093"/>
      <c r="F305" s="1093"/>
      <c r="G305" s="1093"/>
      <c r="H305" s="1093"/>
      <c r="I305" s="1093"/>
      <c r="J305" s="1093"/>
      <c r="K305" s="1093"/>
      <c r="L305" s="1093"/>
      <c r="M305" s="1093"/>
      <c r="N305" s="1093"/>
      <c r="O305" s="1093"/>
      <c r="P305" s="1108"/>
      <c r="Q305" s="1108"/>
      <c r="R305" s="1108"/>
      <c r="S305" s="1108"/>
      <c r="T305" s="1108"/>
      <c r="U305" s="1108"/>
      <c r="V305" s="1108"/>
      <c r="W305" s="1108"/>
      <c r="X305" s="1108"/>
      <c r="Y305" s="1108"/>
      <c r="Z305" s="1108"/>
      <c r="AA305" s="1108"/>
      <c r="AB305" s="1108"/>
      <c r="AC305" s="1108"/>
      <c r="AD305" s="1108"/>
      <c r="AE305" s="1108"/>
      <c r="AF305" s="1108"/>
      <c r="AG305" s="1108"/>
      <c r="AH305" s="1108"/>
      <c r="AI305" s="1108"/>
      <c r="AJ305" s="1108"/>
      <c r="AK305" s="1108"/>
      <c r="AL305" s="1108"/>
      <c r="AM305" s="1108"/>
    </row>
    <row r="306" spans="1:39" ht="15">
      <c r="A306" s="1093"/>
      <c r="B306" s="1093"/>
      <c r="C306" s="1093"/>
      <c r="D306" s="1093"/>
      <c r="E306" s="1093"/>
      <c r="F306" s="1093"/>
      <c r="G306" s="1093"/>
      <c r="H306" s="1093"/>
      <c r="I306" s="1093"/>
      <c r="J306" s="1093"/>
      <c r="K306" s="1093"/>
      <c r="L306" s="1093"/>
      <c r="M306" s="1093"/>
      <c r="N306" s="1093"/>
      <c r="O306" s="1093"/>
      <c r="P306" s="1108"/>
      <c r="Q306" s="1108"/>
      <c r="R306" s="1108"/>
      <c r="S306" s="1108"/>
      <c r="T306" s="1108"/>
      <c r="U306" s="1108"/>
      <c r="V306" s="1108"/>
      <c r="W306" s="1108"/>
      <c r="X306" s="1108"/>
      <c r="Y306" s="1108"/>
      <c r="Z306" s="1108"/>
      <c r="AA306" s="1108"/>
      <c r="AB306" s="1108"/>
      <c r="AC306" s="1108"/>
      <c r="AD306" s="1108"/>
      <c r="AE306" s="1108"/>
      <c r="AF306" s="1108"/>
      <c r="AG306" s="1108"/>
      <c r="AH306" s="1108"/>
      <c r="AI306" s="1108"/>
      <c r="AJ306" s="1108"/>
      <c r="AK306" s="1108"/>
      <c r="AL306" s="1108"/>
      <c r="AM306" s="1108"/>
    </row>
    <row r="307" spans="1:39" ht="15">
      <c r="A307" s="1093"/>
      <c r="B307" s="1093"/>
      <c r="C307" s="1093"/>
      <c r="D307" s="1093"/>
      <c r="E307" s="1093"/>
      <c r="F307" s="1093"/>
      <c r="G307" s="1093"/>
      <c r="H307" s="1093"/>
      <c r="I307" s="1093"/>
      <c r="J307" s="1093"/>
      <c r="K307" s="1093"/>
      <c r="L307" s="1093"/>
      <c r="M307" s="1093"/>
      <c r="N307" s="1093"/>
      <c r="O307" s="1093"/>
      <c r="P307" s="1108"/>
      <c r="Q307" s="1108"/>
      <c r="R307" s="1108"/>
      <c r="S307" s="1108"/>
      <c r="T307" s="1108"/>
      <c r="U307" s="1108"/>
      <c r="V307" s="1108"/>
      <c r="W307" s="1108"/>
      <c r="X307" s="1108"/>
      <c r="Y307" s="1108"/>
      <c r="Z307" s="1108"/>
      <c r="AA307" s="1108"/>
      <c r="AB307" s="1108"/>
      <c r="AC307" s="1108"/>
      <c r="AD307" s="1108"/>
      <c r="AE307" s="1108"/>
      <c r="AF307" s="1108"/>
      <c r="AG307" s="1108"/>
      <c r="AH307" s="1108"/>
      <c r="AI307" s="1108"/>
      <c r="AJ307" s="1108"/>
      <c r="AK307" s="1108"/>
      <c r="AL307" s="1108"/>
      <c r="AM307" s="1108"/>
    </row>
    <row r="308" spans="1:39" ht="15">
      <c r="A308" s="1093"/>
      <c r="B308" s="1093"/>
      <c r="C308" s="1093"/>
      <c r="D308" s="1093"/>
      <c r="E308" s="1093"/>
      <c r="F308" s="1093"/>
      <c r="G308" s="1093"/>
      <c r="H308" s="1093"/>
      <c r="I308" s="1093"/>
      <c r="J308" s="1093"/>
      <c r="K308" s="1093"/>
      <c r="L308" s="1093"/>
      <c r="M308" s="1093"/>
      <c r="N308" s="1093"/>
      <c r="O308" s="1093"/>
      <c r="P308" s="1108"/>
      <c r="Q308" s="1108"/>
      <c r="R308" s="1108"/>
      <c r="S308" s="1108"/>
      <c r="T308" s="1108"/>
      <c r="U308" s="1108"/>
      <c r="V308" s="1108"/>
      <c r="W308" s="1108"/>
      <c r="X308" s="1108"/>
      <c r="Y308" s="1108"/>
      <c r="Z308" s="1108"/>
      <c r="AA308" s="1108"/>
      <c r="AB308" s="1108"/>
      <c r="AC308" s="1108"/>
      <c r="AD308" s="1108"/>
      <c r="AE308" s="1108"/>
      <c r="AF308" s="1108"/>
      <c r="AG308" s="1108"/>
      <c r="AH308" s="1108"/>
      <c r="AI308" s="1108"/>
      <c r="AJ308" s="1108"/>
      <c r="AK308" s="1108"/>
      <c r="AL308" s="1108"/>
      <c r="AM308" s="1108"/>
    </row>
    <row r="309" spans="1:39" ht="15">
      <c r="A309" s="1093"/>
      <c r="B309" s="1093"/>
      <c r="C309" s="1093"/>
      <c r="D309" s="1093"/>
      <c r="E309" s="1093"/>
      <c r="F309" s="1093"/>
      <c r="G309" s="1093"/>
      <c r="H309" s="1093"/>
      <c r="I309" s="1093"/>
      <c r="J309" s="1093"/>
      <c r="K309" s="1093"/>
      <c r="L309" s="1093"/>
      <c r="M309" s="1093"/>
      <c r="N309" s="1093"/>
      <c r="O309" s="1093"/>
      <c r="P309" s="1108"/>
      <c r="Q309" s="1108"/>
      <c r="R309" s="1108"/>
      <c r="S309" s="1108"/>
      <c r="T309" s="1108"/>
      <c r="U309" s="1108"/>
      <c r="V309" s="1108"/>
      <c r="W309" s="1108"/>
      <c r="X309" s="1108"/>
      <c r="Y309" s="1108"/>
      <c r="Z309" s="1108"/>
      <c r="AA309" s="1108"/>
      <c r="AB309" s="1108"/>
      <c r="AC309" s="1108"/>
      <c r="AD309" s="1108"/>
      <c r="AE309" s="1108"/>
      <c r="AF309" s="1108"/>
      <c r="AG309" s="1108"/>
      <c r="AH309" s="1108"/>
      <c r="AI309" s="1108"/>
      <c r="AJ309" s="1108"/>
      <c r="AK309" s="1108"/>
      <c r="AL309" s="1108"/>
      <c r="AM309" s="1108"/>
    </row>
    <row r="310" spans="1:39" ht="15">
      <c r="A310" s="1093"/>
      <c r="B310" s="1093"/>
      <c r="C310" s="1093"/>
      <c r="D310" s="1093"/>
      <c r="E310" s="1093"/>
      <c r="F310" s="1093"/>
      <c r="G310" s="1093"/>
      <c r="H310" s="1093"/>
      <c r="I310" s="1093"/>
      <c r="J310" s="1093"/>
      <c r="K310" s="1093"/>
      <c r="L310" s="1093"/>
      <c r="M310" s="1093"/>
      <c r="N310" s="1093"/>
      <c r="O310" s="1093"/>
      <c r="P310" s="1108"/>
      <c r="Q310" s="1108"/>
      <c r="R310" s="1108"/>
      <c r="S310" s="1108"/>
      <c r="T310" s="1108"/>
      <c r="U310" s="1108"/>
      <c r="V310" s="1108"/>
      <c r="W310" s="1108"/>
      <c r="X310" s="1108"/>
      <c r="Y310" s="1108"/>
      <c r="Z310" s="1108"/>
      <c r="AA310" s="1108"/>
      <c r="AB310" s="1108"/>
      <c r="AC310" s="1108"/>
      <c r="AD310" s="1108"/>
      <c r="AE310" s="1108"/>
      <c r="AF310" s="1108"/>
      <c r="AG310" s="1108"/>
      <c r="AH310" s="1108"/>
      <c r="AI310" s="1108"/>
      <c r="AJ310" s="1108"/>
      <c r="AK310" s="1108"/>
      <c r="AL310" s="1108"/>
      <c r="AM310" s="1108"/>
    </row>
    <row r="311" spans="1:39" ht="12.75">
      <c r="A311" s="1093"/>
      <c r="B311" s="1093"/>
      <c r="C311" s="1093"/>
      <c r="D311" s="1093"/>
      <c r="E311" s="1093"/>
      <c r="F311" s="1093"/>
      <c r="G311" s="1093"/>
      <c r="H311" s="1093"/>
      <c r="I311" s="1093"/>
      <c r="J311" s="1093"/>
      <c r="K311" s="1093"/>
      <c r="L311" s="1093"/>
      <c r="M311" s="1093"/>
      <c r="N311" s="1093"/>
      <c r="O311" s="1093"/>
      <c r="P311" s="1093"/>
      <c r="Q311" s="1093"/>
      <c r="R311" s="1093"/>
      <c r="S311" s="1093"/>
      <c r="T311" s="1093"/>
      <c r="U311" s="1093"/>
      <c r="V311" s="1093"/>
      <c r="W311" s="1093"/>
      <c r="X311" s="1093"/>
      <c r="Y311" s="1093"/>
      <c r="Z311" s="1093"/>
      <c r="AA311" s="1093"/>
      <c r="AB311" s="1093"/>
      <c r="AC311" s="1093"/>
      <c r="AD311" s="1093"/>
      <c r="AE311" s="1093"/>
      <c r="AF311" s="1093"/>
      <c r="AG311" s="1093"/>
      <c r="AH311" s="1093"/>
      <c r="AI311" s="1093"/>
      <c r="AJ311" s="1093"/>
      <c r="AK311" s="1093"/>
      <c r="AL311" s="1093"/>
      <c r="AM311" s="1093"/>
    </row>
    <row r="312" spans="1:39" ht="12.75">
      <c r="A312" s="1115"/>
      <c r="B312" s="1115"/>
      <c r="C312" s="1115"/>
      <c r="D312" s="1115"/>
      <c r="E312" s="1115"/>
      <c r="F312" s="1115"/>
      <c r="G312" s="1115"/>
      <c r="H312" s="1115"/>
      <c r="I312" s="1115"/>
      <c r="J312" s="1115"/>
      <c r="K312" s="1115"/>
      <c r="L312" s="1115"/>
      <c r="M312" s="1115"/>
      <c r="N312" s="1115"/>
      <c r="O312" s="1115"/>
      <c r="P312" s="1115"/>
      <c r="Q312" s="1115"/>
      <c r="R312" s="1115"/>
      <c r="S312" s="1115"/>
      <c r="T312" s="1115"/>
      <c r="U312" s="1115"/>
      <c r="V312" s="1115"/>
      <c r="W312" s="1115"/>
      <c r="X312" s="1115"/>
      <c r="Y312" s="1115"/>
      <c r="Z312" s="1115"/>
      <c r="AA312" s="1115"/>
      <c r="AB312" s="1115"/>
      <c r="AC312" s="1115"/>
      <c r="AD312" s="1115"/>
      <c r="AE312" s="1115"/>
      <c r="AF312" s="1115"/>
      <c r="AG312" s="1115"/>
      <c r="AH312" s="1115"/>
      <c r="AI312" s="1115"/>
      <c r="AJ312" s="1115"/>
      <c r="AK312" s="1115"/>
      <c r="AL312" s="1115"/>
      <c r="AM312" s="1115"/>
    </row>
    <row r="313" spans="1:39" ht="15">
      <c r="A313" s="1113"/>
      <c r="B313" s="1113"/>
      <c r="C313" s="1113"/>
      <c r="D313" s="1113"/>
      <c r="E313" s="1113"/>
      <c r="F313" s="1113"/>
      <c r="G313" s="1113"/>
      <c r="H313" s="1092"/>
      <c r="I313" s="1092"/>
      <c r="J313" s="1092"/>
      <c r="K313" s="1092"/>
      <c r="L313" s="1092"/>
      <c r="M313" s="1092"/>
      <c r="N313" s="1092"/>
      <c r="O313" s="1092"/>
      <c r="P313" s="1092"/>
      <c r="Q313" s="1092"/>
      <c r="R313" s="1092"/>
      <c r="S313" s="1092"/>
      <c r="T313" s="1092"/>
      <c r="U313" s="1092"/>
      <c r="V313" s="1092"/>
      <c r="W313" s="1092"/>
      <c r="X313" s="1092"/>
      <c r="Y313" s="1092"/>
      <c r="Z313" s="1092"/>
      <c r="AA313" s="1092"/>
      <c r="AB313" s="1092"/>
      <c r="AC313" s="1092"/>
      <c r="AD313" s="1092"/>
      <c r="AE313" s="1092"/>
      <c r="AF313" s="1092"/>
      <c r="AG313" s="1092"/>
      <c r="AH313" s="1092"/>
      <c r="AI313" s="1092"/>
      <c r="AJ313" s="1092"/>
      <c r="AK313" s="1092"/>
      <c r="AL313" s="1092"/>
      <c r="AM313" s="1092"/>
    </row>
    <row r="314" spans="1:39" ht="15">
      <c r="A314" s="1096"/>
      <c r="B314" s="1096"/>
      <c r="C314" s="1096"/>
      <c r="D314" s="1096"/>
      <c r="E314" s="1096"/>
      <c r="F314" s="1096"/>
      <c r="G314" s="1096"/>
      <c r="H314" s="1092"/>
      <c r="I314" s="1092"/>
      <c r="J314" s="1092"/>
      <c r="K314" s="1092"/>
      <c r="L314" s="1092"/>
      <c r="M314" s="1092"/>
      <c r="N314" s="1092"/>
      <c r="O314" s="1092"/>
      <c r="P314" s="1092"/>
      <c r="Q314" s="1092"/>
      <c r="R314" s="1092"/>
      <c r="S314" s="1092"/>
      <c r="T314" s="1092"/>
      <c r="U314" s="1092"/>
      <c r="V314" s="1092"/>
      <c r="W314" s="1092"/>
      <c r="X314" s="1092"/>
      <c r="Y314" s="1092"/>
      <c r="Z314" s="1092"/>
      <c r="AA314" s="1092"/>
      <c r="AB314" s="1092"/>
      <c r="AC314" s="1092"/>
      <c r="AD314" s="1092"/>
      <c r="AE314" s="1092"/>
      <c r="AF314" s="1092"/>
      <c r="AG314" s="1092"/>
      <c r="AH314" s="1092"/>
      <c r="AI314" s="1092"/>
      <c r="AJ314" s="1092"/>
      <c r="AK314" s="1092"/>
      <c r="AL314" s="1092"/>
      <c r="AM314" s="1092"/>
    </row>
    <row r="315" spans="1:39" ht="15">
      <c r="A315" s="1113"/>
      <c r="B315" s="1113"/>
      <c r="C315" s="1113"/>
      <c r="D315" s="1113"/>
      <c r="E315" s="1113"/>
      <c r="F315" s="1113"/>
      <c r="G315" s="1113"/>
      <c r="H315" s="1092"/>
      <c r="I315" s="1092"/>
      <c r="J315" s="1092"/>
      <c r="K315" s="1092"/>
      <c r="L315" s="1092"/>
      <c r="M315" s="1092"/>
      <c r="N315" s="1092"/>
      <c r="O315" s="1092"/>
      <c r="P315" s="1092"/>
      <c r="Q315" s="1092"/>
      <c r="R315" s="1092"/>
      <c r="S315" s="1092"/>
      <c r="T315" s="1092"/>
      <c r="U315" s="1092"/>
      <c r="V315" s="1092"/>
      <c r="W315" s="1092"/>
      <c r="X315" s="1092"/>
      <c r="Y315" s="1092"/>
      <c r="Z315" s="1092"/>
      <c r="AA315" s="1092"/>
      <c r="AB315" s="1092"/>
      <c r="AC315" s="1092"/>
      <c r="AD315" s="1092"/>
      <c r="AE315" s="1092"/>
      <c r="AF315" s="1092"/>
      <c r="AG315" s="1092"/>
      <c r="AH315" s="1092"/>
      <c r="AI315" s="1092"/>
      <c r="AJ315" s="1092"/>
      <c r="AK315" s="1092"/>
      <c r="AL315" s="1092"/>
      <c r="AM315" s="1092"/>
    </row>
    <row r="316" spans="1:39" ht="15">
      <c r="A316" s="1096"/>
      <c r="B316" s="1096"/>
      <c r="C316" s="1096"/>
      <c r="D316" s="1096"/>
      <c r="E316" s="1096"/>
      <c r="F316" s="1096"/>
      <c r="G316" s="1096"/>
      <c r="H316" s="1092"/>
      <c r="I316" s="1092"/>
      <c r="J316" s="1092"/>
      <c r="K316" s="1092"/>
      <c r="L316" s="1092"/>
      <c r="M316" s="1092"/>
      <c r="N316" s="1092"/>
      <c r="O316" s="1092"/>
      <c r="P316" s="1092"/>
      <c r="Q316" s="1092"/>
      <c r="R316" s="1092"/>
      <c r="S316" s="1092"/>
      <c r="T316" s="1092"/>
      <c r="U316" s="1092"/>
      <c r="V316" s="1092"/>
      <c r="W316" s="1092"/>
      <c r="X316" s="1092"/>
      <c r="Y316" s="1092"/>
      <c r="Z316" s="1092"/>
      <c r="AA316" s="1092"/>
      <c r="AB316" s="1092"/>
      <c r="AC316" s="1092"/>
      <c r="AD316" s="1092"/>
      <c r="AE316" s="1092"/>
      <c r="AF316" s="1092"/>
      <c r="AG316" s="1092"/>
      <c r="AH316" s="1092"/>
      <c r="AI316" s="1092"/>
      <c r="AJ316" s="1092"/>
      <c r="AK316" s="1092"/>
      <c r="AL316" s="1092"/>
      <c r="AM316" s="1092"/>
    </row>
    <row r="317" spans="1:39" ht="12.75">
      <c r="A317" s="1096"/>
      <c r="B317" s="1096"/>
      <c r="C317" s="1096"/>
      <c r="D317" s="1096"/>
      <c r="E317" s="1096"/>
      <c r="F317" s="1096"/>
      <c r="G317" s="1096"/>
      <c r="H317" s="1096"/>
      <c r="I317" s="1096"/>
      <c r="J317" s="1096"/>
      <c r="K317" s="1096"/>
      <c r="L317" s="1096"/>
      <c r="M317" s="1096"/>
      <c r="N317" s="1096"/>
      <c r="O317" s="1096"/>
      <c r="P317" s="1096"/>
      <c r="Q317" s="1096"/>
      <c r="R317" s="1096"/>
      <c r="S317" s="1096"/>
      <c r="T317" s="1096"/>
      <c r="U317" s="1096"/>
      <c r="V317" s="1096"/>
      <c r="W317" s="1096"/>
      <c r="X317" s="1096"/>
      <c r="Y317" s="1096"/>
      <c r="Z317" s="1096"/>
      <c r="AA317" s="1096"/>
      <c r="AB317" s="1096"/>
      <c r="AC317" s="1096"/>
      <c r="AD317" s="1096"/>
      <c r="AE317" s="1096"/>
      <c r="AF317" s="1096"/>
      <c r="AG317" s="1096"/>
      <c r="AH317" s="1096"/>
      <c r="AI317" s="1096"/>
      <c r="AJ317" s="1096"/>
      <c r="AK317" s="1096"/>
      <c r="AL317" s="1096"/>
      <c r="AM317" s="1096"/>
    </row>
    <row r="318" spans="1:39" ht="12.75">
      <c r="A318" s="1095"/>
      <c r="B318" s="1095"/>
      <c r="C318" s="1095"/>
      <c r="D318" s="1095"/>
      <c r="E318" s="1095"/>
      <c r="F318" s="1095"/>
      <c r="G318" s="1095"/>
      <c r="H318" s="1095"/>
      <c r="I318" s="1095"/>
      <c r="J318" s="1095"/>
      <c r="K318" s="1095"/>
      <c r="L318" s="1095"/>
      <c r="M318" s="1095"/>
      <c r="N318" s="1095"/>
      <c r="O318" s="1095"/>
      <c r="P318" s="1095"/>
      <c r="Q318" s="1095"/>
      <c r="R318" s="1095"/>
      <c r="S318" s="1095"/>
      <c r="T318" s="1095"/>
      <c r="U318" s="1095"/>
      <c r="V318" s="1095"/>
      <c r="W318" s="1095"/>
      <c r="X318" s="1095"/>
      <c r="Y318" s="1095"/>
      <c r="Z318" s="1095"/>
      <c r="AA318" s="1095"/>
      <c r="AB318" s="1095"/>
      <c r="AC318" s="1095"/>
      <c r="AD318" s="1095"/>
      <c r="AE318" s="1095"/>
      <c r="AF318" s="1095"/>
      <c r="AG318" s="1095"/>
      <c r="AH318" s="1095"/>
      <c r="AI318" s="1095"/>
      <c r="AJ318" s="1095"/>
      <c r="AK318" s="1095"/>
      <c r="AL318" s="1095"/>
      <c r="AM318" s="1095"/>
    </row>
    <row r="319" spans="1:39" ht="15">
      <c r="A319" s="1096"/>
      <c r="B319" s="1096"/>
      <c r="C319" s="1096"/>
      <c r="D319" s="1096"/>
      <c r="E319" s="1096"/>
      <c r="F319" s="1096"/>
      <c r="G319" s="1096"/>
      <c r="H319" s="1092"/>
      <c r="I319" s="1092"/>
      <c r="J319" s="1092"/>
      <c r="K319" s="1092"/>
      <c r="L319" s="1092"/>
      <c r="M319" s="1092"/>
      <c r="N319" s="1092"/>
      <c r="O319" s="1092"/>
      <c r="P319" s="1092"/>
      <c r="Q319" s="1092"/>
      <c r="R319" s="1092"/>
      <c r="S319" s="1092"/>
      <c r="T319" s="1092"/>
      <c r="U319" s="1092"/>
      <c r="V319" s="1092"/>
      <c r="W319" s="1092"/>
      <c r="X319" s="1096"/>
      <c r="Y319" s="1096"/>
      <c r="Z319" s="1096"/>
      <c r="AA319" s="1096"/>
      <c r="AB319" s="1096"/>
      <c r="AC319" s="1117"/>
      <c r="AD319" s="1117"/>
      <c r="AE319" s="1117"/>
      <c r="AF319" s="1117"/>
      <c r="AG319" s="1117"/>
      <c r="AH319" s="1117"/>
      <c r="AI319" s="1117"/>
      <c r="AJ319" s="1117"/>
      <c r="AK319" s="1117"/>
      <c r="AL319" s="1117"/>
      <c r="AM319" s="1117"/>
    </row>
    <row r="320" spans="1:39" ht="15">
      <c r="A320" s="1096"/>
      <c r="B320" s="1096"/>
      <c r="C320" s="1096"/>
      <c r="D320" s="1096"/>
      <c r="E320" s="1096"/>
      <c r="F320" s="1096"/>
      <c r="G320" s="1096"/>
      <c r="H320" s="1092"/>
      <c r="I320" s="1092"/>
      <c r="J320" s="1092"/>
      <c r="K320" s="1092"/>
      <c r="L320" s="1092"/>
      <c r="M320" s="1092"/>
      <c r="N320" s="1092"/>
      <c r="O320" s="1092"/>
      <c r="P320" s="1092"/>
      <c r="Q320" s="1092"/>
      <c r="R320" s="1092"/>
      <c r="S320" s="1092"/>
      <c r="T320" s="1092"/>
      <c r="U320" s="1092"/>
      <c r="V320" s="1092"/>
      <c r="W320" s="1092"/>
      <c r="X320" s="1092"/>
      <c r="Y320" s="1092"/>
      <c r="Z320" s="1092"/>
      <c r="AA320" s="1092"/>
      <c r="AB320" s="1092"/>
      <c r="AC320" s="1092"/>
      <c r="AD320" s="1092"/>
      <c r="AE320" s="1092"/>
      <c r="AF320" s="1092"/>
      <c r="AG320" s="1092"/>
      <c r="AH320" s="1092"/>
      <c r="AI320" s="1092"/>
      <c r="AJ320" s="1092"/>
      <c r="AK320" s="1092"/>
      <c r="AL320" s="1092"/>
      <c r="AM320" s="1092"/>
    </row>
    <row r="321" spans="1:39" ht="15">
      <c r="A321" s="1096"/>
      <c r="B321" s="1096"/>
      <c r="C321" s="1096"/>
      <c r="D321" s="1096"/>
      <c r="E321" s="1096"/>
      <c r="F321" s="1096"/>
      <c r="G321" s="1096"/>
      <c r="H321" s="1121"/>
      <c r="I321" s="1121"/>
      <c r="J321" s="1121"/>
      <c r="K321" s="1121"/>
      <c r="L321" s="1121"/>
      <c r="M321" s="1121"/>
      <c r="N321" s="1121"/>
      <c r="O321" s="1121"/>
      <c r="P321" s="1121"/>
      <c r="Q321" s="1121"/>
      <c r="R321" s="1121"/>
      <c r="S321" s="1121"/>
      <c r="T321" s="1121"/>
      <c r="U321" s="1121"/>
      <c r="V321" s="1121"/>
      <c r="W321" s="1121"/>
      <c r="X321" s="1096"/>
      <c r="Y321" s="1096"/>
      <c r="Z321" s="1096"/>
      <c r="AA321" s="1096"/>
      <c r="AB321" s="1096"/>
      <c r="AC321" s="1121"/>
      <c r="AD321" s="1121"/>
      <c r="AE321" s="1121"/>
      <c r="AF321" s="1121"/>
      <c r="AG321" s="1121"/>
      <c r="AH321" s="1121"/>
      <c r="AI321" s="1121"/>
      <c r="AJ321" s="1121"/>
      <c r="AK321" s="1121"/>
      <c r="AL321" s="1121"/>
      <c r="AM321" s="1121"/>
    </row>
    <row r="322" spans="1:39" ht="15">
      <c r="A322" s="1096"/>
      <c r="B322" s="1096"/>
      <c r="C322" s="1096"/>
      <c r="D322" s="1096"/>
      <c r="E322" s="1096"/>
      <c r="F322" s="1096"/>
      <c r="G322" s="1096"/>
      <c r="H322" s="1096"/>
      <c r="I322" s="1096"/>
      <c r="J322" s="1092"/>
      <c r="K322" s="1092"/>
      <c r="L322" s="1092"/>
      <c r="M322" s="1092"/>
      <c r="N322" s="1092"/>
      <c r="O322" s="1092"/>
      <c r="P322" s="1096"/>
      <c r="Q322" s="1096"/>
      <c r="R322" s="1092"/>
      <c r="S322" s="1092"/>
      <c r="T322" s="1092"/>
      <c r="U322" s="1092"/>
      <c r="V322" s="1092"/>
      <c r="W322" s="1092"/>
      <c r="X322" s="1096"/>
      <c r="Y322" s="1096"/>
      <c r="Z322" s="1092"/>
      <c r="AA322" s="1092"/>
      <c r="AB322" s="1092"/>
      <c r="AC322" s="1092"/>
      <c r="AD322" s="1092"/>
      <c r="AE322" s="1092"/>
      <c r="AF322" s="1092"/>
      <c r="AG322" s="1092"/>
      <c r="AH322" s="1092"/>
      <c r="AI322" s="1092"/>
      <c r="AJ322" s="1092"/>
      <c r="AK322" s="1092"/>
      <c r="AL322" s="1092"/>
      <c r="AM322" s="1092"/>
    </row>
    <row r="323" spans="1:39" ht="15">
      <c r="A323" s="1096"/>
      <c r="B323" s="1096"/>
      <c r="C323" s="1096"/>
      <c r="D323" s="1096"/>
      <c r="E323" s="1096"/>
      <c r="F323" s="1096"/>
      <c r="G323" s="1096"/>
      <c r="H323" s="1096"/>
      <c r="I323" s="1096"/>
      <c r="J323" s="1092"/>
      <c r="K323" s="1092"/>
      <c r="L323" s="1092"/>
      <c r="M323" s="1092"/>
      <c r="N323" s="1092"/>
      <c r="O323" s="1092"/>
      <c r="P323" s="1092"/>
      <c r="Q323" s="1092"/>
      <c r="R323" s="1092"/>
      <c r="S323" s="1092"/>
      <c r="T323" s="1092"/>
      <c r="U323" s="1092"/>
      <c r="V323" s="1092"/>
      <c r="W323" s="1092"/>
      <c r="X323" s="1096"/>
      <c r="Y323" s="1096"/>
      <c r="Z323" s="1096"/>
      <c r="AA323" s="1096"/>
      <c r="AB323" s="1096"/>
      <c r="AC323" s="1092"/>
      <c r="AD323" s="1092"/>
      <c r="AE323" s="1092"/>
      <c r="AF323" s="1092"/>
      <c r="AG323" s="1096"/>
      <c r="AH323" s="1096"/>
      <c r="AI323" s="1092"/>
      <c r="AJ323" s="1092"/>
      <c r="AK323" s="1092"/>
      <c r="AL323" s="1092"/>
      <c r="AM323" s="1092"/>
    </row>
    <row r="324" spans="1:39" ht="15">
      <c r="A324" s="1096"/>
      <c r="B324" s="1096"/>
      <c r="C324" s="1096"/>
      <c r="D324" s="1096"/>
      <c r="E324" s="1096"/>
      <c r="F324" s="1096"/>
      <c r="G324" s="1096"/>
      <c r="H324" s="1096"/>
      <c r="I324" s="1096"/>
      <c r="J324" s="1092"/>
      <c r="K324" s="1092"/>
      <c r="L324" s="1092"/>
      <c r="M324" s="1092"/>
      <c r="N324" s="1092"/>
      <c r="O324" s="1092"/>
      <c r="P324" s="1092"/>
      <c r="Q324" s="1092"/>
      <c r="R324" s="1092"/>
      <c r="S324" s="1092"/>
      <c r="T324" s="1092"/>
      <c r="U324" s="1092"/>
      <c r="V324" s="1092"/>
      <c r="W324" s="1092"/>
      <c r="X324" s="1096"/>
      <c r="Y324" s="1096"/>
      <c r="Z324" s="1096"/>
      <c r="AA324" s="1096"/>
      <c r="AB324" s="1096"/>
      <c r="AC324" s="1096"/>
      <c r="AD324" s="1096"/>
      <c r="AE324" s="1096"/>
      <c r="AF324" s="1096"/>
      <c r="AG324" s="1096"/>
      <c r="AH324" s="1096"/>
      <c r="AI324" s="1096"/>
      <c r="AJ324" s="1096"/>
      <c r="AK324" s="1096"/>
      <c r="AL324" s="1096"/>
      <c r="AM324" s="1096"/>
    </row>
    <row r="325" spans="1:39" ht="15">
      <c r="A325" s="1096"/>
      <c r="B325" s="1096"/>
      <c r="C325" s="1096"/>
      <c r="D325" s="1096"/>
      <c r="E325" s="1096"/>
      <c r="F325" s="1096"/>
      <c r="G325" s="1096"/>
      <c r="H325" s="1092"/>
      <c r="I325" s="1092"/>
      <c r="J325" s="1092"/>
      <c r="K325" s="1092"/>
      <c r="L325" s="1092"/>
      <c r="M325" s="1092"/>
      <c r="N325" s="1092"/>
      <c r="O325" s="1092"/>
      <c r="P325" s="1092"/>
      <c r="Q325" s="1092"/>
      <c r="R325" s="1092"/>
      <c r="S325" s="1092"/>
      <c r="T325" s="1092"/>
      <c r="U325" s="1092"/>
      <c r="V325" s="1092"/>
      <c r="W325" s="1092"/>
      <c r="X325" s="1092"/>
      <c r="Y325" s="1092"/>
      <c r="Z325" s="1092"/>
      <c r="AA325" s="1092"/>
      <c r="AB325" s="1092"/>
      <c r="AC325" s="1092"/>
      <c r="AD325" s="1092"/>
      <c r="AE325" s="1092"/>
      <c r="AF325" s="1092"/>
      <c r="AG325" s="1092"/>
      <c r="AH325" s="1092"/>
      <c r="AI325" s="1092"/>
      <c r="AJ325" s="1092"/>
      <c r="AK325" s="1092"/>
      <c r="AL325" s="1092"/>
      <c r="AM325" s="1092"/>
    </row>
    <row r="326" spans="1:39" ht="15">
      <c r="A326" s="1096"/>
      <c r="B326" s="1096"/>
      <c r="C326" s="1096"/>
      <c r="D326" s="1096"/>
      <c r="E326" s="1096"/>
      <c r="F326" s="1096"/>
      <c r="G326" s="1096"/>
      <c r="H326" s="1096"/>
      <c r="I326" s="1096"/>
      <c r="J326" s="1096"/>
      <c r="K326" s="1096"/>
      <c r="L326" s="1096"/>
      <c r="M326" s="1117"/>
      <c r="N326" s="1117"/>
      <c r="O326" s="1117"/>
      <c r="P326" s="1117"/>
      <c r="Q326" s="1117"/>
      <c r="R326" s="1117"/>
      <c r="S326" s="1117"/>
      <c r="T326" s="1117"/>
      <c r="U326" s="1117"/>
      <c r="V326" s="1117"/>
      <c r="W326" s="1117"/>
      <c r="X326" s="1096"/>
      <c r="Y326" s="1096"/>
      <c r="Z326" s="1096"/>
      <c r="AA326" s="1096"/>
      <c r="AB326" s="1096"/>
      <c r="AC326" s="1096"/>
      <c r="AD326" s="1096"/>
      <c r="AE326" s="1096"/>
      <c r="AF326" s="1096"/>
      <c r="AG326" s="1096"/>
      <c r="AH326" s="1096"/>
      <c r="AI326" s="1096"/>
      <c r="AJ326" s="1096"/>
      <c r="AK326" s="1096"/>
      <c r="AL326" s="1096"/>
      <c r="AM326" s="1096"/>
    </row>
    <row r="327" spans="1:39" ht="15">
      <c r="A327" s="1096"/>
      <c r="B327" s="1096"/>
      <c r="C327" s="1096"/>
      <c r="D327" s="1096"/>
      <c r="E327" s="1096"/>
      <c r="F327" s="1096"/>
      <c r="G327" s="1096"/>
      <c r="H327" s="1096"/>
      <c r="I327" s="1096"/>
      <c r="J327" s="1096"/>
      <c r="K327" s="1096"/>
      <c r="L327" s="1096"/>
      <c r="M327" s="1092"/>
      <c r="N327" s="1092"/>
      <c r="O327" s="1092"/>
      <c r="P327" s="1096"/>
      <c r="Q327" s="1096"/>
      <c r="R327" s="1121"/>
      <c r="S327" s="1121"/>
      <c r="T327" s="1121"/>
      <c r="U327" s="1121"/>
      <c r="V327" s="1121"/>
      <c r="W327" s="1121"/>
      <c r="X327" s="1096"/>
      <c r="Y327" s="1096"/>
      <c r="Z327" s="1096"/>
      <c r="AA327" s="1096"/>
      <c r="AB327" s="1096"/>
      <c r="AC327" s="1117"/>
      <c r="AD327" s="1117"/>
      <c r="AE327" s="1117"/>
      <c r="AF327" s="1117"/>
      <c r="AG327" s="1117"/>
      <c r="AH327" s="1117"/>
      <c r="AI327" s="1117"/>
      <c r="AJ327" s="1117"/>
      <c r="AK327" s="1117"/>
      <c r="AL327" s="1117"/>
      <c r="AM327" s="1117"/>
    </row>
    <row r="328" spans="1:39" ht="15">
      <c r="A328" s="1096"/>
      <c r="B328" s="1096"/>
      <c r="C328" s="1096"/>
      <c r="D328" s="1096"/>
      <c r="E328" s="1096"/>
      <c r="F328" s="1096"/>
      <c r="G328" s="1096"/>
      <c r="H328" s="1096"/>
      <c r="I328" s="1096"/>
      <c r="J328" s="1096"/>
      <c r="K328" s="1096"/>
      <c r="L328" s="1096"/>
      <c r="M328" s="1092"/>
      <c r="N328" s="1092"/>
      <c r="O328" s="1092"/>
      <c r="P328" s="1092"/>
      <c r="Q328" s="1092"/>
      <c r="R328" s="1092"/>
      <c r="S328" s="1092"/>
      <c r="T328" s="1092"/>
      <c r="U328" s="1092"/>
      <c r="V328" s="1092"/>
      <c r="W328" s="1092"/>
      <c r="X328" s="1092"/>
      <c r="Y328" s="1092"/>
      <c r="Z328" s="1092"/>
      <c r="AA328" s="1092"/>
      <c r="AB328" s="1092"/>
      <c r="AC328" s="1092"/>
      <c r="AD328" s="1092"/>
      <c r="AE328" s="1092"/>
      <c r="AF328" s="1092"/>
      <c r="AG328" s="1092"/>
      <c r="AH328" s="1092"/>
      <c r="AI328" s="1092"/>
      <c r="AJ328" s="1092"/>
      <c r="AK328" s="1092"/>
      <c r="AL328" s="1092"/>
      <c r="AM328" s="1092"/>
    </row>
    <row r="329" spans="1:39" ht="15">
      <c r="A329" s="1096"/>
      <c r="B329" s="1096"/>
      <c r="C329" s="1096"/>
      <c r="D329" s="1096"/>
      <c r="E329" s="1096"/>
      <c r="F329" s="1096"/>
      <c r="G329" s="1096"/>
      <c r="H329" s="1092"/>
      <c r="I329" s="1092"/>
      <c r="J329" s="1092"/>
      <c r="K329" s="1092"/>
      <c r="L329" s="1092"/>
      <c r="M329" s="1092"/>
      <c r="N329" s="1092"/>
      <c r="O329" s="1092"/>
      <c r="P329" s="1092"/>
      <c r="Q329" s="1092"/>
      <c r="R329" s="1092"/>
      <c r="S329" s="1092"/>
      <c r="T329" s="1092"/>
      <c r="U329" s="1092"/>
      <c r="V329" s="1092"/>
      <c r="W329" s="1092"/>
      <c r="X329" s="1092"/>
      <c r="Y329" s="1092"/>
      <c r="Z329" s="1092"/>
      <c r="AA329" s="1092"/>
      <c r="AB329" s="1092"/>
      <c r="AC329" s="1092"/>
      <c r="AD329" s="1092"/>
      <c r="AE329" s="1092"/>
      <c r="AF329" s="1092"/>
      <c r="AG329" s="1092"/>
      <c r="AH329" s="1092"/>
      <c r="AI329" s="1092"/>
      <c r="AJ329" s="1092"/>
      <c r="AK329" s="1092"/>
      <c r="AL329" s="1092"/>
      <c r="AM329" s="1092"/>
    </row>
    <row r="330" spans="1:39" ht="15">
      <c r="A330" s="1096"/>
      <c r="B330" s="1096"/>
      <c r="C330" s="1096"/>
      <c r="D330" s="1096"/>
      <c r="E330" s="1096"/>
      <c r="F330" s="1096"/>
      <c r="G330" s="1096"/>
      <c r="H330" s="1096"/>
      <c r="I330" s="1096"/>
      <c r="J330" s="1096"/>
      <c r="K330" s="1096"/>
      <c r="L330" s="1096"/>
      <c r="M330" s="1117"/>
      <c r="N330" s="1117"/>
      <c r="O330" s="1117"/>
      <c r="P330" s="1117"/>
      <c r="Q330" s="1117"/>
      <c r="R330" s="1117"/>
      <c r="S330" s="1117"/>
      <c r="T330" s="1117"/>
      <c r="U330" s="1117"/>
      <c r="V330" s="1117"/>
      <c r="W330" s="1117"/>
      <c r="X330" s="1096"/>
      <c r="Y330" s="1096"/>
      <c r="Z330" s="1096"/>
      <c r="AA330" s="1096"/>
      <c r="AB330" s="1096"/>
      <c r="AC330" s="1096"/>
      <c r="AD330" s="1096"/>
      <c r="AE330" s="1096"/>
      <c r="AF330" s="1096"/>
      <c r="AG330" s="1096"/>
      <c r="AH330" s="1096"/>
      <c r="AI330" s="1096"/>
      <c r="AJ330" s="1096"/>
      <c r="AK330" s="1096"/>
      <c r="AL330" s="1096"/>
      <c r="AM330" s="1096"/>
    </row>
    <row r="331" spans="1:39" ht="15">
      <c r="A331" s="1096"/>
      <c r="B331" s="1096"/>
      <c r="C331" s="1096"/>
      <c r="D331" s="1096"/>
      <c r="E331" s="1096"/>
      <c r="F331" s="1096"/>
      <c r="G331" s="1096"/>
      <c r="H331" s="1096"/>
      <c r="I331" s="1096"/>
      <c r="J331" s="1096"/>
      <c r="K331" s="1096"/>
      <c r="L331" s="1096"/>
      <c r="M331" s="1092"/>
      <c r="N331" s="1092"/>
      <c r="O331" s="1092"/>
      <c r="P331" s="1096"/>
      <c r="Q331" s="1096"/>
      <c r="R331" s="1121"/>
      <c r="S331" s="1121"/>
      <c r="T331" s="1121"/>
      <c r="U331" s="1121"/>
      <c r="V331" s="1121"/>
      <c r="W331" s="1121"/>
      <c r="X331" s="1096"/>
      <c r="Y331" s="1096"/>
      <c r="Z331" s="1096"/>
      <c r="AA331" s="1096"/>
      <c r="AB331" s="1096"/>
      <c r="AC331" s="1117"/>
      <c r="AD331" s="1117"/>
      <c r="AE331" s="1117"/>
      <c r="AF331" s="1117"/>
      <c r="AG331" s="1117"/>
      <c r="AH331" s="1117"/>
      <c r="AI331" s="1117"/>
      <c r="AJ331" s="1117"/>
      <c r="AK331" s="1117"/>
      <c r="AL331" s="1117"/>
      <c r="AM331" s="1117"/>
    </row>
    <row r="332" spans="1:39" ht="15">
      <c r="A332" s="1096"/>
      <c r="B332" s="1096"/>
      <c r="C332" s="1096"/>
      <c r="D332" s="1096"/>
      <c r="E332" s="1096"/>
      <c r="F332" s="1096"/>
      <c r="G332" s="1096"/>
      <c r="H332" s="1096"/>
      <c r="I332" s="1096"/>
      <c r="J332" s="1096"/>
      <c r="K332" s="1096"/>
      <c r="L332" s="1096"/>
      <c r="M332" s="1092"/>
      <c r="N332" s="1092"/>
      <c r="O332" s="1092"/>
      <c r="P332" s="1092"/>
      <c r="Q332" s="1092"/>
      <c r="R332" s="1092"/>
      <c r="S332" s="1092"/>
      <c r="T332" s="1092"/>
      <c r="U332" s="1092"/>
      <c r="V332" s="1092"/>
      <c r="W332" s="1092"/>
      <c r="X332" s="1092"/>
      <c r="Y332" s="1092"/>
      <c r="Z332" s="1092"/>
      <c r="AA332" s="1092"/>
      <c r="AB332" s="1092"/>
      <c r="AC332" s="1092"/>
      <c r="AD332" s="1092"/>
      <c r="AE332" s="1092"/>
      <c r="AF332" s="1092"/>
      <c r="AG332" s="1092"/>
      <c r="AH332" s="1092"/>
      <c r="AI332" s="1092"/>
      <c r="AJ332" s="1092"/>
      <c r="AK332" s="1092"/>
      <c r="AL332" s="1092"/>
      <c r="AM332" s="1092"/>
    </row>
    <row r="333" spans="1:39" ht="15">
      <c r="A333" s="1096"/>
      <c r="B333" s="1096"/>
      <c r="C333" s="1096"/>
      <c r="D333" s="1096"/>
      <c r="E333" s="1096"/>
      <c r="F333" s="1096"/>
      <c r="G333" s="1096"/>
      <c r="H333" s="1096"/>
      <c r="I333" s="1096"/>
      <c r="J333" s="1092"/>
      <c r="K333" s="1092"/>
      <c r="L333" s="1092"/>
      <c r="M333" s="1092"/>
      <c r="N333" s="1092"/>
      <c r="O333" s="1092"/>
      <c r="P333" s="1092"/>
      <c r="Q333" s="1092"/>
      <c r="R333" s="1092"/>
      <c r="S333" s="1092"/>
      <c r="T333" s="1092"/>
      <c r="U333" s="1092"/>
      <c r="V333" s="1092"/>
      <c r="W333" s="1092"/>
      <c r="X333" s="1096"/>
      <c r="Y333" s="1096"/>
      <c r="Z333" s="1119"/>
      <c r="AA333" s="1119"/>
      <c r="AB333" s="1119"/>
      <c r="AC333" s="1119"/>
      <c r="AD333" s="1119"/>
      <c r="AE333" s="1119"/>
      <c r="AF333" s="1119"/>
      <c r="AG333" s="1119"/>
      <c r="AH333" s="1119"/>
      <c r="AI333" s="1119"/>
      <c r="AJ333" s="1119"/>
      <c r="AK333" s="1119"/>
      <c r="AL333" s="1119"/>
      <c r="AM333" s="1119"/>
    </row>
    <row r="334" spans="1:39" ht="15">
      <c r="A334" s="1096"/>
      <c r="B334" s="1096"/>
      <c r="C334" s="1096"/>
      <c r="D334" s="1096"/>
      <c r="E334" s="1096"/>
      <c r="F334" s="1096"/>
      <c r="G334" s="1096"/>
      <c r="H334" s="1096"/>
      <c r="I334" s="1096"/>
      <c r="J334" s="1092"/>
      <c r="K334" s="1092"/>
      <c r="L334" s="1092"/>
      <c r="M334" s="1092"/>
      <c r="N334" s="1092"/>
      <c r="O334" s="1092"/>
      <c r="P334" s="1092"/>
      <c r="Q334" s="1092"/>
      <c r="R334" s="1092"/>
      <c r="S334" s="1092"/>
      <c r="T334" s="1092"/>
      <c r="U334" s="1092"/>
      <c r="V334" s="1092"/>
      <c r="W334" s="1092"/>
      <c r="X334" s="1096"/>
      <c r="Y334" s="1096"/>
      <c r="Z334" s="1119"/>
      <c r="AA334" s="1119"/>
      <c r="AB334" s="1119"/>
      <c r="AC334" s="1119"/>
      <c r="AD334" s="1119"/>
      <c r="AE334" s="1119"/>
      <c r="AF334" s="1119"/>
      <c r="AG334" s="1119"/>
      <c r="AH334" s="1119"/>
      <c r="AI334" s="1119"/>
      <c r="AJ334" s="1119"/>
      <c r="AK334" s="1119"/>
      <c r="AL334" s="1119"/>
      <c r="AM334" s="1119"/>
    </row>
    <row r="335" spans="1:39" ht="15.75">
      <c r="A335" s="1096"/>
      <c r="B335" s="1096"/>
      <c r="C335" s="1096"/>
      <c r="D335" s="1096"/>
      <c r="E335" s="1096"/>
      <c r="F335" s="1096"/>
      <c r="G335" s="1096"/>
      <c r="H335" s="1096"/>
      <c r="I335" s="1096"/>
      <c r="J335" s="1120"/>
      <c r="K335" s="1092"/>
      <c r="L335" s="1092"/>
      <c r="M335" s="1092"/>
      <c r="N335" s="1092"/>
      <c r="O335" s="1092"/>
      <c r="P335" s="1092"/>
      <c r="Q335" s="1092"/>
      <c r="R335" s="1092"/>
      <c r="S335" s="1092"/>
      <c r="T335" s="1092"/>
      <c r="U335" s="1092"/>
      <c r="V335" s="1092"/>
      <c r="W335" s="1092"/>
      <c r="X335" s="1096"/>
      <c r="Y335" s="1096"/>
      <c r="Z335" s="1119"/>
      <c r="AA335" s="1119"/>
      <c r="AB335" s="1119"/>
      <c r="AC335" s="1119"/>
      <c r="AD335" s="1119"/>
      <c r="AE335" s="1119"/>
      <c r="AF335" s="1119"/>
      <c r="AG335" s="1119"/>
      <c r="AH335" s="1119"/>
      <c r="AI335" s="1119"/>
      <c r="AJ335" s="1119"/>
      <c r="AK335" s="1119"/>
      <c r="AL335" s="1119"/>
      <c r="AM335" s="1119"/>
    </row>
    <row r="336" spans="1:39" ht="15">
      <c r="A336" s="1093"/>
      <c r="B336" s="1093"/>
      <c r="C336" s="1093"/>
      <c r="D336" s="1093"/>
      <c r="E336" s="1093"/>
      <c r="F336" s="1093"/>
      <c r="G336" s="1093"/>
      <c r="H336" s="1117"/>
      <c r="I336" s="1117"/>
      <c r="J336" s="1117"/>
      <c r="K336" s="1117"/>
      <c r="L336" s="1117"/>
      <c r="M336" s="1117"/>
      <c r="N336" s="1117"/>
      <c r="O336" s="1117"/>
      <c r="P336" s="1117"/>
      <c r="Q336" s="1117"/>
      <c r="R336" s="1117"/>
      <c r="S336" s="1117"/>
      <c r="T336" s="1117"/>
      <c r="U336" s="1117"/>
      <c r="V336" s="1117"/>
      <c r="W336" s="1117"/>
      <c r="X336" s="1118"/>
      <c r="Y336" s="1118"/>
      <c r="Z336" s="1118"/>
      <c r="AA336" s="1118"/>
      <c r="AB336" s="1118"/>
      <c r="AC336" s="1118"/>
      <c r="AD336" s="1118"/>
      <c r="AE336" s="1118"/>
      <c r="AF336" s="1118"/>
      <c r="AG336" s="1118"/>
      <c r="AH336" s="1118"/>
      <c r="AI336" s="1118"/>
      <c r="AJ336" s="1118"/>
      <c r="AK336" s="1118"/>
      <c r="AL336" s="1118"/>
      <c r="AM336" s="1118"/>
    </row>
    <row r="337" spans="1:39" ht="12.75">
      <c r="A337" s="1096"/>
      <c r="B337" s="1096"/>
      <c r="C337" s="1096"/>
      <c r="D337" s="1096"/>
      <c r="E337" s="1096"/>
      <c r="F337" s="1096"/>
      <c r="G337" s="1096"/>
      <c r="H337" s="1096"/>
      <c r="I337" s="1096"/>
      <c r="J337" s="1096"/>
      <c r="K337" s="1096"/>
      <c r="L337" s="1096"/>
      <c r="M337" s="1095"/>
      <c r="N337" s="1095"/>
      <c r="O337" s="1095"/>
      <c r="P337" s="1095"/>
      <c r="Q337" s="1095"/>
      <c r="R337" s="1095"/>
      <c r="S337" s="1095"/>
      <c r="T337" s="1095"/>
      <c r="U337" s="1095"/>
      <c r="V337" s="1095"/>
      <c r="W337" s="1095"/>
      <c r="X337" s="1095"/>
      <c r="Y337" s="1095"/>
      <c r="Z337" s="1095"/>
      <c r="AA337" s="1095"/>
      <c r="AB337" s="1095"/>
      <c r="AC337" s="1095"/>
      <c r="AD337" s="1095"/>
      <c r="AE337" s="1095"/>
      <c r="AF337" s="1095"/>
      <c r="AG337" s="1095"/>
      <c r="AH337" s="1095"/>
      <c r="AI337" s="1095"/>
      <c r="AJ337" s="1095"/>
      <c r="AK337" s="1095"/>
      <c r="AL337" s="1095"/>
      <c r="AM337" s="1095"/>
    </row>
    <row r="338" spans="1:39" ht="12.75">
      <c r="A338" s="1096"/>
      <c r="B338" s="1096"/>
      <c r="C338" s="1096"/>
      <c r="D338" s="1096"/>
      <c r="E338" s="1096"/>
      <c r="F338" s="1096"/>
      <c r="G338" s="1096"/>
      <c r="H338" s="1096"/>
      <c r="I338" s="1096"/>
      <c r="J338" s="1096"/>
      <c r="K338" s="1096"/>
      <c r="L338" s="1096"/>
      <c r="M338" s="1097"/>
      <c r="N338" s="1097"/>
      <c r="O338" s="1097"/>
      <c r="P338" s="1097"/>
      <c r="Q338" s="1097"/>
      <c r="R338" s="1097"/>
      <c r="S338" s="1097"/>
      <c r="T338" s="1097"/>
      <c r="U338" s="1097"/>
      <c r="V338" s="1097"/>
      <c r="W338" s="1097"/>
      <c r="X338" s="1097"/>
      <c r="Y338" s="1097"/>
      <c r="Z338" s="1097"/>
      <c r="AA338" s="1097"/>
      <c r="AB338" s="1097"/>
      <c r="AC338" s="1097"/>
      <c r="AD338" s="1097"/>
      <c r="AE338" s="1097"/>
      <c r="AF338" s="1097"/>
      <c r="AG338" s="1097"/>
      <c r="AH338" s="1097"/>
      <c r="AI338" s="1097"/>
      <c r="AJ338" s="1097"/>
      <c r="AK338" s="1097"/>
      <c r="AL338" s="1097"/>
      <c r="AM338" s="1097"/>
    </row>
    <row r="339" spans="1:39" ht="12.75">
      <c r="A339" s="1096"/>
      <c r="B339" s="1096"/>
      <c r="C339" s="1096"/>
      <c r="D339" s="1096"/>
      <c r="E339" s="1096"/>
      <c r="F339" s="1096"/>
      <c r="G339" s="1096"/>
      <c r="H339" s="1096"/>
      <c r="I339" s="1096"/>
      <c r="J339" s="1096"/>
      <c r="K339" s="1096"/>
      <c r="L339" s="1096"/>
      <c r="M339" s="1096"/>
      <c r="N339" s="1096"/>
      <c r="O339" s="1096"/>
      <c r="P339" s="1096"/>
      <c r="Q339" s="1096"/>
      <c r="R339" s="1096"/>
      <c r="S339" s="1096"/>
      <c r="T339" s="1096"/>
      <c r="U339" s="1096"/>
      <c r="V339" s="1096"/>
      <c r="W339" s="1096"/>
      <c r="X339" s="1116"/>
      <c r="Y339" s="1116"/>
      <c r="Z339" s="1116"/>
      <c r="AA339" s="1116"/>
      <c r="AB339" s="1116"/>
      <c r="AC339" s="1116"/>
      <c r="AD339" s="1116"/>
      <c r="AE339" s="1116"/>
      <c r="AF339" s="1116"/>
      <c r="AG339" s="1116"/>
      <c r="AH339" s="1116"/>
      <c r="AI339" s="1116"/>
      <c r="AJ339" s="1116"/>
      <c r="AK339" s="1116"/>
      <c r="AL339" s="1116"/>
      <c r="AM339" s="1116"/>
    </row>
    <row r="340" spans="1:39" ht="12.75">
      <c r="A340" s="1096"/>
      <c r="B340" s="1096"/>
      <c r="C340" s="1096"/>
      <c r="D340" s="1096"/>
      <c r="E340" s="1096"/>
      <c r="F340" s="1096"/>
      <c r="G340" s="1096"/>
      <c r="H340" s="1096"/>
      <c r="I340" s="1096"/>
      <c r="J340" s="1096"/>
      <c r="K340" s="1096"/>
      <c r="L340" s="1096"/>
      <c r="M340" s="1095"/>
      <c r="N340" s="1095"/>
      <c r="O340" s="1095"/>
      <c r="P340" s="1095"/>
      <c r="Q340" s="1095"/>
      <c r="R340" s="1095"/>
      <c r="S340" s="1095"/>
      <c r="T340" s="1095"/>
      <c r="U340" s="1095"/>
      <c r="V340" s="1095"/>
      <c r="W340" s="1095"/>
      <c r="X340" s="1095"/>
      <c r="Y340" s="1095"/>
      <c r="Z340" s="1095"/>
      <c r="AA340" s="1095"/>
      <c r="AB340" s="1095"/>
      <c r="AC340" s="1095"/>
      <c r="AD340" s="1095"/>
      <c r="AE340" s="1095"/>
      <c r="AF340" s="1095"/>
      <c r="AG340" s="1095"/>
      <c r="AH340" s="1095"/>
      <c r="AI340" s="1095"/>
      <c r="AJ340" s="1095"/>
      <c r="AK340" s="1095"/>
      <c r="AL340" s="1095"/>
      <c r="AM340" s="1095"/>
    </row>
    <row r="341" spans="1:39" ht="12.75">
      <c r="A341" s="1096"/>
      <c r="B341" s="1096"/>
      <c r="C341" s="1096"/>
      <c r="D341" s="1096"/>
      <c r="E341" s="1096"/>
      <c r="F341" s="1096"/>
      <c r="G341" s="1096"/>
      <c r="H341" s="1096"/>
      <c r="I341" s="1096"/>
      <c r="J341" s="1096"/>
      <c r="K341" s="1096"/>
      <c r="L341" s="1096"/>
      <c r="M341" s="1097"/>
      <c r="N341" s="1097"/>
      <c r="O341" s="1097"/>
      <c r="P341" s="1097"/>
      <c r="Q341" s="1097"/>
      <c r="R341" s="1097"/>
      <c r="S341" s="1097"/>
      <c r="T341" s="1097"/>
      <c r="U341" s="1097"/>
      <c r="V341" s="1097"/>
      <c r="W341" s="1097"/>
      <c r="X341" s="1097"/>
      <c r="Y341" s="1097"/>
      <c r="Z341" s="1097"/>
      <c r="AA341" s="1097"/>
      <c r="AB341" s="1097"/>
      <c r="AC341" s="1097"/>
      <c r="AD341" s="1097"/>
      <c r="AE341" s="1097"/>
      <c r="AF341" s="1097"/>
      <c r="AG341" s="1097"/>
      <c r="AH341" s="1097"/>
      <c r="AI341" s="1097"/>
      <c r="AJ341" s="1097"/>
      <c r="AK341" s="1097"/>
      <c r="AL341" s="1097"/>
      <c r="AM341" s="1097"/>
    </row>
    <row r="342" spans="1:39" ht="12.75">
      <c r="A342" s="1096"/>
      <c r="B342" s="1096"/>
      <c r="C342" s="1096"/>
      <c r="D342" s="1096"/>
      <c r="E342" s="1096"/>
      <c r="F342" s="1096"/>
      <c r="G342" s="1096"/>
      <c r="H342" s="1096"/>
      <c r="I342" s="1096"/>
      <c r="J342" s="1096"/>
      <c r="K342" s="1096"/>
      <c r="L342" s="1096"/>
      <c r="M342" s="1096"/>
      <c r="N342" s="1096"/>
      <c r="O342" s="1096"/>
      <c r="P342" s="1096"/>
      <c r="Q342" s="1096"/>
      <c r="R342" s="1096"/>
      <c r="S342" s="1096"/>
      <c r="T342" s="1096"/>
      <c r="U342" s="1096"/>
      <c r="V342" s="1096"/>
      <c r="W342" s="1096"/>
      <c r="X342" s="1116"/>
      <c r="Y342" s="1116"/>
      <c r="Z342" s="1116"/>
      <c r="AA342" s="1116"/>
      <c r="AB342" s="1116"/>
      <c r="AC342" s="1116"/>
      <c r="AD342" s="1116"/>
      <c r="AE342" s="1116"/>
      <c r="AF342" s="1116"/>
      <c r="AG342" s="1116"/>
      <c r="AH342" s="1116"/>
      <c r="AI342" s="1116"/>
      <c r="AJ342" s="1116"/>
      <c r="AK342" s="1116"/>
      <c r="AL342" s="1116"/>
      <c r="AM342" s="1116"/>
    </row>
    <row r="343" spans="1:39" ht="12.75">
      <c r="A343" s="1093"/>
      <c r="B343" s="1093"/>
      <c r="C343" s="1093"/>
      <c r="D343" s="1093"/>
      <c r="E343" s="1093"/>
      <c r="F343" s="1093"/>
      <c r="G343" s="1093"/>
      <c r="H343" s="1093"/>
      <c r="I343" s="1093"/>
      <c r="J343" s="1093"/>
      <c r="K343" s="1093"/>
      <c r="L343" s="1093"/>
      <c r="M343" s="1093"/>
      <c r="N343" s="1093"/>
      <c r="O343" s="1093"/>
      <c r="P343" s="1093"/>
      <c r="Q343" s="1093"/>
      <c r="R343" s="1093"/>
      <c r="S343" s="1093"/>
      <c r="T343" s="1093"/>
      <c r="U343" s="1093"/>
      <c r="V343" s="1093"/>
      <c r="W343" s="1093"/>
      <c r="X343" s="1093"/>
      <c r="Y343" s="1093"/>
      <c r="Z343" s="1093"/>
      <c r="AA343" s="1093"/>
      <c r="AB343" s="1093"/>
      <c r="AC343" s="1093"/>
      <c r="AD343" s="1093"/>
      <c r="AE343" s="1093"/>
      <c r="AF343" s="1093"/>
      <c r="AG343" s="1093"/>
      <c r="AH343" s="1093"/>
      <c r="AI343" s="1093"/>
      <c r="AJ343" s="1093"/>
      <c r="AK343" s="1093"/>
      <c r="AL343" s="1093"/>
      <c r="AM343" s="1093"/>
    </row>
    <row r="344" spans="1:39" ht="12.75">
      <c r="A344" s="1093"/>
      <c r="B344" s="1093"/>
      <c r="C344" s="1093"/>
      <c r="D344" s="1093"/>
      <c r="E344" s="1093"/>
      <c r="F344" s="1093"/>
      <c r="G344" s="1093"/>
      <c r="H344" s="1093"/>
      <c r="I344" s="1093"/>
      <c r="J344" s="1093"/>
      <c r="K344" s="1093"/>
      <c r="L344" s="1093"/>
      <c r="M344" s="1093"/>
      <c r="N344" s="1093"/>
      <c r="O344" s="1093"/>
      <c r="P344" s="1093"/>
      <c r="Q344" s="1093"/>
      <c r="R344" s="1093"/>
      <c r="S344" s="1093"/>
      <c r="T344" s="1093"/>
      <c r="U344" s="1093"/>
      <c r="V344" s="1093"/>
      <c r="W344" s="1093"/>
      <c r="X344" s="1093"/>
      <c r="Y344" s="1093"/>
      <c r="Z344" s="1093"/>
      <c r="AA344" s="1093"/>
      <c r="AB344" s="1093"/>
      <c r="AC344" s="1093"/>
      <c r="AD344" s="1093"/>
      <c r="AE344" s="1093"/>
      <c r="AF344" s="1093"/>
      <c r="AG344" s="1093"/>
      <c r="AH344" s="1093"/>
      <c r="AI344" s="1093"/>
      <c r="AJ344" s="1093"/>
      <c r="AK344" s="1093"/>
      <c r="AL344" s="1093"/>
      <c r="AM344" s="1093"/>
    </row>
    <row r="345" spans="1:39" ht="15">
      <c r="A345" s="1113"/>
      <c r="B345" s="1113"/>
      <c r="C345" s="1113"/>
      <c r="D345" s="1113"/>
      <c r="E345" s="1113"/>
      <c r="F345" s="1113"/>
      <c r="G345" s="1113"/>
      <c r="H345" s="1113"/>
      <c r="I345" s="1113"/>
      <c r="J345" s="1113"/>
      <c r="K345" s="1113"/>
      <c r="L345" s="1113"/>
      <c r="M345" s="1113"/>
      <c r="N345" s="1113"/>
      <c r="O345" s="1113"/>
      <c r="P345" s="116"/>
      <c r="Q345" s="116"/>
      <c r="R345" s="116"/>
      <c r="S345" s="116"/>
      <c r="T345" s="1092"/>
      <c r="U345" s="1092"/>
      <c r="V345" s="1096"/>
      <c r="W345" s="1096"/>
      <c r="X345" s="116"/>
      <c r="Y345" s="116"/>
      <c r="Z345" s="116"/>
      <c r="AA345" s="116"/>
      <c r="AB345" s="1092"/>
      <c r="AC345" s="1092"/>
      <c r="AD345" s="1096"/>
      <c r="AE345" s="1096"/>
      <c r="AF345" s="116"/>
      <c r="AG345" s="116"/>
      <c r="AH345" s="116"/>
      <c r="AI345" s="116"/>
      <c r="AJ345" s="1092"/>
      <c r="AK345" s="1092"/>
      <c r="AL345" s="1096"/>
      <c r="AM345" s="1096"/>
    </row>
    <row r="346" spans="1:39" ht="15">
      <c r="A346" s="1093"/>
      <c r="B346" s="1093"/>
      <c r="C346" s="1093"/>
      <c r="D346" s="1093"/>
      <c r="E346" s="1093"/>
      <c r="F346" s="1093"/>
      <c r="G346" s="1093"/>
      <c r="H346" s="1093"/>
      <c r="I346" s="1093"/>
      <c r="J346" s="1093"/>
      <c r="K346" s="1093"/>
      <c r="L346" s="1093"/>
      <c r="M346" s="1093"/>
      <c r="N346" s="1093"/>
      <c r="O346" s="1093"/>
      <c r="P346" s="1108"/>
      <c r="Q346" s="1108"/>
      <c r="R346" s="1108"/>
      <c r="S346" s="1108"/>
      <c r="T346" s="1108"/>
      <c r="U346" s="1108"/>
      <c r="V346" s="1108"/>
      <c r="W346" s="1108"/>
      <c r="X346" s="1108"/>
      <c r="Y346" s="1108"/>
      <c r="Z346" s="1108"/>
      <c r="AA346" s="1108"/>
      <c r="AB346" s="1108"/>
      <c r="AC346" s="1108"/>
      <c r="AD346" s="1108"/>
      <c r="AE346" s="1108"/>
      <c r="AF346" s="1108"/>
      <c r="AG346" s="1108"/>
      <c r="AH346" s="1108"/>
      <c r="AI346" s="1108"/>
      <c r="AJ346" s="1108"/>
      <c r="AK346" s="1108"/>
      <c r="AL346" s="1108"/>
      <c r="AM346" s="1108"/>
    </row>
    <row r="347" spans="1:39" ht="15">
      <c r="A347" s="1093"/>
      <c r="B347" s="1093"/>
      <c r="C347" s="1093"/>
      <c r="D347" s="1093"/>
      <c r="E347" s="1093"/>
      <c r="F347" s="1093"/>
      <c r="G347" s="1093"/>
      <c r="H347" s="1093"/>
      <c r="I347" s="1093"/>
      <c r="J347" s="1093"/>
      <c r="K347" s="1093"/>
      <c r="L347" s="1093"/>
      <c r="M347" s="1093"/>
      <c r="N347" s="1093"/>
      <c r="O347" s="1093"/>
      <c r="P347" s="1108"/>
      <c r="Q347" s="1108"/>
      <c r="R347" s="1108"/>
      <c r="S347" s="1108"/>
      <c r="T347" s="1108"/>
      <c r="U347" s="1108"/>
      <c r="V347" s="1108"/>
      <c r="W347" s="1108"/>
      <c r="X347" s="1108"/>
      <c r="Y347" s="1108"/>
      <c r="Z347" s="1108"/>
      <c r="AA347" s="1108"/>
      <c r="AB347" s="1108"/>
      <c r="AC347" s="1108"/>
      <c r="AD347" s="1108"/>
      <c r="AE347" s="1108"/>
      <c r="AF347" s="1108"/>
      <c r="AG347" s="1108"/>
      <c r="AH347" s="1108"/>
      <c r="AI347" s="1108"/>
      <c r="AJ347" s="1108"/>
      <c r="AK347" s="1108"/>
      <c r="AL347" s="1108"/>
      <c r="AM347" s="1108"/>
    </row>
    <row r="348" spans="1:39" ht="15">
      <c r="A348" s="1093"/>
      <c r="B348" s="1093"/>
      <c r="C348" s="1093"/>
      <c r="D348" s="1093"/>
      <c r="E348" s="1093"/>
      <c r="F348" s="1093"/>
      <c r="G348" s="1093"/>
      <c r="H348" s="1093"/>
      <c r="I348" s="1093"/>
      <c r="J348" s="1093"/>
      <c r="K348" s="1093"/>
      <c r="L348" s="1093"/>
      <c r="M348" s="1093"/>
      <c r="N348" s="1093"/>
      <c r="O348" s="1093"/>
      <c r="P348" s="1108"/>
      <c r="Q348" s="1108"/>
      <c r="R348" s="1108"/>
      <c r="S348" s="1108"/>
      <c r="T348" s="1108"/>
      <c r="U348" s="1108"/>
      <c r="V348" s="1108"/>
      <c r="W348" s="1108"/>
      <c r="X348" s="1108"/>
      <c r="Y348" s="1108"/>
      <c r="Z348" s="1108"/>
      <c r="AA348" s="1108"/>
      <c r="AB348" s="1108"/>
      <c r="AC348" s="1108"/>
      <c r="AD348" s="1108"/>
      <c r="AE348" s="1108"/>
      <c r="AF348" s="1108"/>
      <c r="AG348" s="1108"/>
      <c r="AH348" s="1108"/>
      <c r="AI348" s="1108"/>
      <c r="AJ348" s="1108"/>
      <c r="AK348" s="1108"/>
      <c r="AL348" s="1108"/>
      <c r="AM348" s="1108"/>
    </row>
    <row r="349" spans="1:39" ht="15">
      <c r="A349" s="1093"/>
      <c r="B349" s="1093"/>
      <c r="C349" s="1093"/>
      <c r="D349" s="1093"/>
      <c r="E349" s="1093"/>
      <c r="F349" s="1093"/>
      <c r="G349" s="1093"/>
      <c r="H349" s="1093"/>
      <c r="I349" s="1093"/>
      <c r="J349" s="1093"/>
      <c r="K349" s="1093"/>
      <c r="L349" s="1093"/>
      <c r="M349" s="1093"/>
      <c r="N349" s="1093"/>
      <c r="O349" s="1093"/>
      <c r="P349" s="1108"/>
      <c r="Q349" s="1108"/>
      <c r="R349" s="1108"/>
      <c r="S349" s="1108"/>
      <c r="T349" s="1108"/>
      <c r="U349" s="1108"/>
      <c r="V349" s="1108"/>
      <c r="W349" s="1108"/>
      <c r="X349" s="1108"/>
      <c r="Y349" s="1108"/>
      <c r="Z349" s="1108"/>
      <c r="AA349" s="1108"/>
      <c r="AB349" s="1108"/>
      <c r="AC349" s="1108"/>
      <c r="AD349" s="1108"/>
      <c r="AE349" s="1108"/>
      <c r="AF349" s="1108"/>
      <c r="AG349" s="1108"/>
      <c r="AH349" s="1108"/>
      <c r="AI349" s="1108"/>
      <c r="AJ349" s="1108"/>
      <c r="AK349" s="1108"/>
      <c r="AL349" s="1108"/>
      <c r="AM349" s="1108"/>
    </row>
    <row r="350" spans="1:39" ht="15">
      <c r="A350" s="1093"/>
      <c r="B350" s="1093"/>
      <c r="C350" s="1093"/>
      <c r="D350" s="1093"/>
      <c r="E350" s="1093"/>
      <c r="F350" s="1093"/>
      <c r="G350" s="1093"/>
      <c r="H350" s="1093"/>
      <c r="I350" s="1093"/>
      <c r="J350" s="1093"/>
      <c r="K350" s="1093"/>
      <c r="L350" s="1093"/>
      <c r="M350" s="1093"/>
      <c r="N350" s="1093"/>
      <c r="O350" s="1093"/>
      <c r="P350" s="1108"/>
      <c r="Q350" s="1108"/>
      <c r="R350" s="1108"/>
      <c r="S350" s="1108"/>
      <c r="T350" s="1108"/>
      <c r="U350" s="1108"/>
      <c r="V350" s="1108"/>
      <c r="W350" s="1108"/>
      <c r="X350" s="1108"/>
      <c r="Y350" s="1108"/>
      <c r="Z350" s="1108"/>
      <c r="AA350" s="1108"/>
      <c r="AB350" s="1108"/>
      <c r="AC350" s="1108"/>
      <c r="AD350" s="1108"/>
      <c r="AE350" s="1108"/>
      <c r="AF350" s="1108"/>
      <c r="AG350" s="1108"/>
      <c r="AH350" s="1108"/>
      <c r="AI350" s="1108"/>
      <c r="AJ350" s="1108"/>
      <c r="AK350" s="1108"/>
      <c r="AL350" s="1108"/>
      <c r="AM350" s="1108"/>
    </row>
    <row r="351" spans="1:39" ht="15">
      <c r="A351" s="1093"/>
      <c r="B351" s="1093"/>
      <c r="C351" s="1093"/>
      <c r="D351" s="1093"/>
      <c r="E351" s="1093"/>
      <c r="F351" s="1093"/>
      <c r="G351" s="1093"/>
      <c r="H351" s="1093"/>
      <c r="I351" s="1093"/>
      <c r="J351" s="1093"/>
      <c r="K351" s="1093"/>
      <c r="L351" s="1093"/>
      <c r="M351" s="1093"/>
      <c r="N351" s="1093"/>
      <c r="O351" s="1093"/>
      <c r="P351" s="1108"/>
      <c r="Q351" s="1108"/>
      <c r="R351" s="1108"/>
      <c r="S351" s="1108"/>
      <c r="T351" s="1108"/>
      <c r="U351" s="1108"/>
      <c r="V351" s="1108"/>
      <c r="W351" s="1108"/>
      <c r="X351" s="1108"/>
      <c r="Y351" s="1108"/>
      <c r="Z351" s="1108"/>
      <c r="AA351" s="1108"/>
      <c r="AB351" s="1108"/>
      <c r="AC351" s="1108"/>
      <c r="AD351" s="1108"/>
      <c r="AE351" s="1108"/>
      <c r="AF351" s="1108"/>
      <c r="AG351" s="1108"/>
      <c r="AH351" s="1108"/>
      <c r="AI351" s="1108"/>
      <c r="AJ351" s="1108"/>
      <c r="AK351" s="1108"/>
      <c r="AL351" s="1108"/>
      <c r="AM351" s="1108"/>
    </row>
    <row r="352" spans="1:39" ht="15">
      <c r="A352" s="1093"/>
      <c r="B352" s="1093"/>
      <c r="C352" s="1093"/>
      <c r="D352" s="1093"/>
      <c r="E352" s="1093"/>
      <c r="F352" s="1093"/>
      <c r="G352" s="1093"/>
      <c r="H352" s="1093"/>
      <c r="I352" s="1093"/>
      <c r="J352" s="1093"/>
      <c r="K352" s="1093"/>
      <c r="L352" s="1093"/>
      <c r="M352" s="1093"/>
      <c r="N352" s="1093"/>
      <c r="O352" s="1093"/>
      <c r="P352" s="1108"/>
      <c r="Q352" s="1108"/>
      <c r="R352" s="1108"/>
      <c r="S352" s="1108"/>
      <c r="T352" s="1108"/>
      <c r="U352" s="1108"/>
      <c r="V352" s="1108"/>
      <c r="W352" s="1108"/>
      <c r="X352" s="1108"/>
      <c r="Y352" s="1108"/>
      <c r="Z352" s="1108"/>
      <c r="AA352" s="1108"/>
      <c r="AB352" s="1108"/>
      <c r="AC352" s="1108"/>
      <c r="AD352" s="1108"/>
      <c r="AE352" s="1108"/>
      <c r="AF352" s="1108"/>
      <c r="AG352" s="1108"/>
      <c r="AH352" s="1108"/>
      <c r="AI352" s="1108"/>
      <c r="AJ352" s="1108"/>
      <c r="AK352" s="1108"/>
      <c r="AL352" s="1108"/>
      <c r="AM352" s="1108"/>
    </row>
    <row r="353" spans="1:39" ht="15">
      <c r="A353" s="1093"/>
      <c r="B353" s="1093"/>
      <c r="C353" s="1093"/>
      <c r="D353" s="1093"/>
      <c r="E353" s="1093"/>
      <c r="F353" s="1093"/>
      <c r="G353" s="1093"/>
      <c r="H353" s="1093"/>
      <c r="I353" s="1093"/>
      <c r="J353" s="1093"/>
      <c r="K353" s="1093"/>
      <c r="L353" s="1093"/>
      <c r="M353" s="1093"/>
      <c r="N353" s="1093"/>
      <c r="O353" s="1093"/>
      <c r="P353" s="1108"/>
      <c r="Q353" s="1108"/>
      <c r="R353" s="1108"/>
      <c r="S353" s="1108"/>
      <c r="T353" s="1108"/>
      <c r="U353" s="1108"/>
      <c r="V353" s="1108"/>
      <c r="W353" s="1108"/>
      <c r="X353" s="1108"/>
      <c r="Y353" s="1108"/>
      <c r="Z353" s="1108"/>
      <c r="AA353" s="1108"/>
      <c r="AB353" s="1108"/>
      <c r="AC353" s="1108"/>
      <c r="AD353" s="1108"/>
      <c r="AE353" s="1108"/>
      <c r="AF353" s="1108"/>
      <c r="AG353" s="1108"/>
      <c r="AH353" s="1108"/>
      <c r="AI353" s="1108"/>
      <c r="AJ353" s="1108"/>
      <c r="AK353" s="1108"/>
      <c r="AL353" s="1108"/>
      <c r="AM353" s="1108"/>
    </row>
    <row r="354" spans="1:39" ht="12.75">
      <c r="A354" s="1093"/>
      <c r="B354" s="1093"/>
      <c r="C354" s="1093"/>
      <c r="D354" s="1093"/>
      <c r="E354" s="1093"/>
      <c r="F354" s="1093"/>
      <c r="G354" s="1093"/>
      <c r="H354" s="1093"/>
      <c r="I354" s="1093"/>
      <c r="J354" s="1093"/>
      <c r="K354" s="1093"/>
      <c r="L354" s="1093"/>
      <c r="M354" s="1093"/>
      <c r="N354" s="1093"/>
      <c r="O354" s="1093"/>
      <c r="P354" s="1093"/>
      <c r="Q354" s="1093"/>
      <c r="R354" s="1093"/>
      <c r="S354" s="1093"/>
      <c r="T354" s="1093"/>
      <c r="U354" s="1093"/>
      <c r="V354" s="1093"/>
      <c r="W354" s="1093"/>
      <c r="X354" s="1093"/>
      <c r="Y354" s="1093"/>
      <c r="Z354" s="1093"/>
      <c r="AA354" s="1093"/>
      <c r="AB354" s="1093"/>
      <c r="AC354" s="1093"/>
      <c r="AD354" s="1093"/>
      <c r="AE354" s="1093"/>
      <c r="AF354" s="1093"/>
      <c r="AG354" s="1093"/>
      <c r="AH354" s="1093"/>
      <c r="AI354" s="1093"/>
      <c r="AJ354" s="1093"/>
      <c r="AK354" s="1093"/>
      <c r="AL354" s="1093"/>
      <c r="AM354" s="1093"/>
    </row>
    <row r="355" spans="1:39" ht="12.75">
      <c r="A355" s="1115"/>
      <c r="B355" s="1115"/>
      <c r="C355" s="1115"/>
      <c r="D355" s="1115"/>
      <c r="E355" s="1115"/>
      <c r="F355" s="1115"/>
      <c r="G355" s="1115"/>
      <c r="H355" s="1115"/>
      <c r="I355" s="1115"/>
      <c r="J355" s="1115"/>
      <c r="K355" s="1115"/>
      <c r="L355" s="1115"/>
      <c r="M355" s="1115"/>
      <c r="N355" s="1115"/>
      <c r="O355" s="1115"/>
      <c r="P355" s="1115"/>
      <c r="Q355" s="1115"/>
      <c r="R355" s="1115"/>
      <c r="S355" s="1115"/>
      <c r="T355" s="1115"/>
      <c r="U355" s="1115"/>
      <c r="V355" s="1115"/>
      <c r="W355" s="1115"/>
      <c r="X355" s="1115"/>
      <c r="Y355" s="1115"/>
      <c r="Z355" s="1115"/>
      <c r="AA355" s="1115"/>
      <c r="AB355" s="1115"/>
      <c r="AC355" s="1115"/>
      <c r="AD355" s="1115"/>
      <c r="AE355" s="1115"/>
      <c r="AF355" s="1115"/>
      <c r="AG355" s="1115"/>
      <c r="AH355" s="1115"/>
      <c r="AI355" s="1115"/>
      <c r="AJ355" s="1115"/>
      <c r="AK355" s="1115"/>
      <c r="AL355" s="1115"/>
      <c r="AM355" s="1115"/>
    </row>
    <row r="356" spans="1:39" ht="15">
      <c r="A356" s="1113"/>
      <c r="B356" s="1113"/>
      <c r="C356" s="1113"/>
      <c r="D356" s="1113"/>
      <c r="E356" s="1113"/>
      <c r="F356" s="1113"/>
      <c r="G356" s="1113"/>
      <c r="H356" s="1092"/>
      <c r="I356" s="1092"/>
      <c r="J356" s="1092"/>
      <c r="K356" s="1092"/>
      <c r="L356" s="1092"/>
      <c r="M356" s="1092"/>
      <c r="N356" s="1092"/>
      <c r="O356" s="1092"/>
      <c r="P356" s="1092"/>
      <c r="Q356" s="1092"/>
      <c r="R356" s="1092"/>
      <c r="S356" s="1092"/>
      <c r="T356" s="1092"/>
      <c r="U356" s="1092"/>
      <c r="V356" s="1092"/>
      <c r="W356" s="1092"/>
      <c r="X356" s="1092"/>
      <c r="Y356" s="1092"/>
      <c r="Z356" s="1092"/>
      <c r="AA356" s="1092"/>
      <c r="AB356" s="1092"/>
      <c r="AC356" s="1092"/>
      <c r="AD356" s="1092"/>
      <c r="AE356" s="1092"/>
      <c r="AF356" s="1092"/>
      <c r="AG356" s="1092"/>
      <c r="AH356" s="1092"/>
      <c r="AI356" s="1092"/>
      <c r="AJ356" s="1092"/>
      <c r="AK356" s="1092"/>
      <c r="AL356" s="1092"/>
      <c r="AM356" s="1092"/>
    </row>
    <row r="357" spans="1:39" ht="15">
      <c r="A357" s="1096"/>
      <c r="B357" s="1096"/>
      <c r="C357" s="1096"/>
      <c r="D357" s="1096"/>
      <c r="E357" s="1096"/>
      <c r="F357" s="1096"/>
      <c r="G357" s="1096"/>
      <c r="H357" s="1092"/>
      <c r="I357" s="1092"/>
      <c r="J357" s="1092"/>
      <c r="K357" s="1092"/>
      <c r="L357" s="1092"/>
      <c r="M357" s="1092"/>
      <c r="N357" s="1092"/>
      <c r="O357" s="1092"/>
      <c r="P357" s="1092"/>
      <c r="Q357" s="1092"/>
      <c r="R357" s="1092"/>
      <c r="S357" s="1092"/>
      <c r="T357" s="1092"/>
      <c r="U357" s="1092"/>
      <c r="V357" s="1092"/>
      <c r="W357" s="1092"/>
      <c r="X357" s="1092"/>
      <c r="Y357" s="1092"/>
      <c r="Z357" s="1092"/>
      <c r="AA357" s="1092"/>
      <c r="AB357" s="1092"/>
      <c r="AC357" s="1092"/>
      <c r="AD357" s="1092"/>
      <c r="AE357" s="1092"/>
      <c r="AF357" s="1092"/>
      <c r="AG357" s="1092"/>
      <c r="AH357" s="1092"/>
      <c r="AI357" s="1092"/>
      <c r="AJ357" s="1092"/>
      <c r="AK357" s="1092"/>
      <c r="AL357" s="1092"/>
      <c r="AM357" s="1092"/>
    </row>
    <row r="358" spans="1:39" ht="15">
      <c r="A358" s="1113"/>
      <c r="B358" s="1113"/>
      <c r="C358" s="1113"/>
      <c r="D358" s="1113"/>
      <c r="E358" s="1113"/>
      <c r="F358" s="1113"/>
      <c r="G358" s="1113"/>
      <c r="H358" s="1092"/>
      <c r="I358" s="1092"/>
      <c r="J358" s="1092"/>
      <c r="K358" s="1092"/>
      <c r="L358" s="1092"/>
      <c r="M358" s="1092"/>
      <c r="N358" s="1092"/>
      <c r="O358" s="1092"/>
      <c r="P358" s="1092"/>
      <c r="Q358" s="1092"/>
      <c r="R358" s="1092"/>
      <c r="S358" s="1092"/>
      <c r="T358" s="1092"/>
      <c r="U358" s="1092"/>
      <c r="V358" s="1092"/>
      <c r="W358" s="1092"/>
      <c r="X358" s="1092"/>
      <c r="Y358" s="1092"/>
      <c r="Z358" s="1092"/>
      <c r="AA358" s="1092"/>
      <c r="AB358" s="1092"/>
      <c r="AC358" s="1092"/>
      <c r="AD358" s="1092"/>
      <c r="AE358" s="1092"/>
      <c r="AF358" s="1092"/>
      <c r="AG358" s="1092"/>
      <c r="AH358" s="1092"/>
      <c r="AI358" s="1092"/>
      <c r="AJ358" s="1092"/>
      <c r="AK358" s="1092"/>
      <c r="AL358" s="1092"/>
      <c r="AM358" s="1092"/>
    </row>
    <row r="359" spans="1:39" ht="15">
      <c r="A359" s="1096"/>
      <c r="B359" s="1096"/>
      <c r="C359" s="1096"/>
      <c r="D359" s="1096"/>
      <c r="E359" s="1096"/>
      <c r="F359" s="1096"/>
      <c r="G359" s="1096"/>
      <c r="H359" s="1092"/>
      <c r="I359" s="1092"/>
      <c r="J359" s="1092"/>
      <c r="K359" s="1092"/>
      <c r="L359" s="1092"/>
      <c r="M359" s="1092"/>
      <c r="N359" s="1092"/>
      <c r="O359" s="1092"/>
      <c r="P359" s="1092"/>
      <c r="Q359" s="1092"/>
      <c r="R359" s="1092"/>
      <c r="S359" s="1092"/>
      <c r="T359" s="1092"/>
      <c r="U359" s="1092"/>
      <c r="V359" s="1092"/>
      <c r="W359" s="1092"/>
      <c r="X359" s="1092"/>
      <c r="Y359" s="1092"/>
      <c r="Z359" s="1092"/>
      <c r="AA359" s="1092"/>
      <c r="AB359" s="1092"/>
      <c r="AC359" s="1092"/>
      <c r="AD359" s="1092"/>
      <c r="AE359" s="1092"/>
      <c r="AF359" s="1092"/>
      <c r="AG359" s="1092"/>
      <c r="AH359" s="1092"/>
      <c r="AI359" s="1092"/>
      <c r="AJ359" s="1092"/>
      <c r="AK359" s="1092"/>
      <c r="AL359" s="1092"/>
      <c r="AM359" s="1092"/>
    </row>
    <row r="361" spans="1:39" ht="12.75">
      <c r="A361" s="1114"/>
      <c r="B361" s="1114"/>
      <c r="C361" s="1114"/>
      <c r="D361" s="1114"/>
      <c r="E361" s="1114"/>
      <c r="F361" s="1114"/>
      <c r="G361" s="1114"/>
      <c r="H361" s="1114"/>
      <c r="I361" s="1114"/>
      <c r="J361" s="1114"/>
      <c r="K361" s="1114"/>
      <c r="L361" s="1114"/>
      <c r="M361" s="1114"/>
      <c r="N361" s="1114"/>
      <c r="O361" s="1114"/>
      <c r="P361" s="1114"/>
      <c r="Q361" s="1114"/>
      <c r="R361" s="1114"/>
      <c r="S361" s="1114"/>
      <c r="T361" s="1114"/>
      <c r="U361" s="1114"/>
      <c r="V361" s="1114"/>
      <c r="W361" s="1114"/>
      <c r="X361" s="1114"/>
      <c r="Y361" s="1114"/>
      <c r="Z361" s="1114"/>
      <c r="AA361" s="1114"/>
      <c r="AB361" s="1114"/>
      <c r="AC361" s="1114"/>
      <c r="AD361" s="1114"/>
      <c r="AE361" s="1114"/>
      <c r="AF361" s="1114"/>
      <c r="AG361" s="1114"/>
      <c r="AH361" s="1114"/>
      <c r="AI361" s="1114"/>
      <c r="AJ361" s="1114"/>
      <c r="AK361" s="1114"/>
      <c r="AL361" s="1114"/>
      <c r="AM361" s="1114"/>
    </row>
    <row r="362" spans="1:39" ht="12.75">
      <c r="A362" s="1112"/>
      <c r="B362" s="1112"/>
      <c r="C362" s="1112"/>
      <c r="D362" s="1112"/>
      <c r="E362" s="1112"/>
      <c r="F362" s="1112"/>
      <c r="G362" s="1112"/>
      <c r="H362" s="1114"/>
      <c r="I362" s="1114"/>
      <c r="J362" s="1114"/>
      <c r="K362" s="1114"/>
      <c r="L362" s="1114"/>
      <c r="M362" s="1114"/>
      <c r="N362" s="1114"/>
      <c r="O362" s="1114"/>
      <c r="P362" s="1114"/>
      <c r="Q362" s="1114"/>
      <c r="R362" s="1114"/>
      <c r="S362" s="1114"/>
      <c r="T362" s="1114"/>
      <c r="U362" s="1114"/>
      <c r="V362" s="1114"/>
      <c r="W362" s="1114"/>
      <c r="X362" s="1114"/>
      <c r="Y362" s="1114"/>
      <c r="Z362" s="1114"/>
      <c r="AA362" s="1114"/>
      <c r="AB362" s="1114"/>
      <c r="AC362" s="1114"/>
      <c r="AD362" s="1114"/>
      <c r="AE362" s="1114"/>
      <c r="AF362" s="1114"/>
      <c r="AG362" s="1114"/>
      <c r="AH362" s="1114"/>
      <c r="AI362" s="1114"/>
      <c r="AJ362" s="1114"/>
      <c r="AK362" s="1114"/>
      <c r="AL362" s="1114"/>
      <c r="AM362" s="1114"/>
    </row>
    <row r="363" spans="1:39" ht="12.75">
      <c r="A363" s="1112"/>
      <c r="B363" s="1112"/>
      <c r="C363" s="1112"/>
      <c r="D363" s="1112"/>
      <c r="E363" s="1112"/>
      <c r="F363" s="1112"/>
      <c r="G363" s="1112"/>
      <c r="H363" s="1114"/>
      <c r="I363" s="1114"/>
      <c r="J363" s="1114"/>
      <c r="K363" s="1114"/>
      <c r="L363" s="1114"/>
      <c r="M363" s="1114"/>
      <c r="N363" s="1114"/>
      <c r="O363" s="1114"/>
      <c r="P363" s="1114"/>
      <c r="Q363" s="1114"/>
      <c r="R363" s="1114"/>
      <c r="S363" s="1114"/>
      <c r="T363" s="1114"/>
      <c r="U363" s="1114"/>
      <c r="V363" s="1114"/>
      <c r="W363" s="1114"/>
      <c r="X363" s="1114"/>
      <c r="Y363" s="1114"/>
      <c r="Z363" s="1114"/>
      <c r="AA363" s="1114"/>
      <c r="AB363" s="1114"/>
      <c r="AC363" s="1114"/>
      <c r="AD363" s="1114"/>
      <c r="AE363" s="1114"/>
      <c r="AF363" s="1114"/>
      <c r="AG363" s="1114"/>
      <c r="AH363" s="1114"/>
      <c r="AI363" s="1114"/>
      <c r="AJ363" s="1114"/>
      <c r="AK363" s="1114"/>
      <c r="AL363" s="1114"/>
      <c r="AM363" s="1114"/>
    </row>
    <row r="364" spans="1:39" ht="12.75">
      <c r="A364" s="1112"/>
      <c r="B364" s="1112"/>
      <c r="C364" s="1112"/>
      <c r="D364" s="1112"/>
      <c r="E364" s="1112"/>
      <c r="F364" s="1112"/>
      <c r="G364" s="1112"/>
      <c r="H364" s="1114"/>
      <c r="I364" s="1114"/>
      <c r="J364" s="1114"/>
      <c r="K364" s="1114"/>
      <c r="L364" s="1114"/>
      <c r="M364" s="1114"/>
      <c r="N364" s="1114"/>
      <c r="O364" s="1114"/>
      <c r="P364" s="1114"/>
      <c r="Q364" s="1114"/>
      <c r="R364" s="1114"/>
      <c r="S364" s="1114"/>
      <c r="T364" s="1114"/>
      <c r="U364" s="1114"/>
      <c r="V364" s="1114"/>
      <c r="W364" s="1114"/>
      <c r="X364" s="1114"/>
      <c r="Y364" s="1114"/>
      <c r="Z364" s="1114"/>
      <c r="AA364" s="1114"/>
      <c r="AB364" s="1114"/>
      <c r="AC364" s="1114"/>
      <c r="AD364" s="1114"/>
      <c r="AE364" s="1114"/>
      <c r="AF364" s="1114"/>
      <c r="AG364" s="1114"/>
      <c r="AH364" s="1114"/>
      <c r="AI364" s="1114"/>
      <c r="AJ364" s="1114"/>
      <c r="AK364" s="1114"/>
      <c r="AL364" s="1114"/>
      <c r="AM364" s="1114"/>
    </row>
  </sheetData>
  <sheetProtection password="C6FC" sheet="1"/>
  <mergeCells count="1396">
    <mergeCell ref="AC44:AM44"/>
    <mergeCell ref="AI92:AM92"/>
    <mergeCell ref="R87:W87"/>
    <mergeCell ref="T90:V90"/>
    <mergeCell ref="R66:Y66"/>
    <mergeCell ref="Z66:AH66"/>
    <mergeCell ref="AJ88:AM88"/>
    <mergeCell ref="W90:AA90"/>
    <mergeCell ref="R91:W91"/>
    <mergeCell ref="X91:Z91"/>
    <mergeCell ref="A95:AM95"/>
    <mergeCell ref="A96:AM96"/>
    <mergeCell ref="A14:G14"/>
    <mergeCell ref="Q43:U43"/>
    <mergeCell ref="AE42:AM42"/>
    <mergeCell ref="R40:Y40"/>
    <mergeCell ref="Z40:AH40"/>
    <mergeCell ref="A42:T42"/>
    <mergeCell ref="U42:AA42"/>
    <mergeCell ref="A41:G41"/>
    <mergeCell ref="H43:P43"/>
    <mergeCell ref="AG98:AI98"/>
    <mergeCell ref="A87:G89"/>
    <mergeCell ref="H87:I87"/>
    <mergeCell ref="J87:O87"/>
    <mergeCell ref="A92:Q92"/>
    <mergeCell ref="R92:Y92"/>
    <mergeCell ref="AI66:AM66"/>
    <mergeCell ref="H98:W98"/>
    <mergeCell ref="A66:Q66"/>
    <mergeCell ref="X98:AA98"/>
    <mergeCell ref="AB98:AF98"/>
    <mergeCell ref="H88:I88"/>
    <mergeCell ref="J88:W88"/>
    <mergeCell ref="Z92:AH92"/>
    <mergeCell ref="X88:AB88"/>
    <mergeCell ref="AC88:AF88"/>
    <mergeCell ref="AG88:AI88"/>
    <mergeCell ref="H89:Y89"/>
    <mergeCell ref="A94:AM94"/>
    <mergeCell ref="AA91:AD91"/>
    <mergeCell ref="H18:W18"/>
    <mergeCell ref="X18:AB18"/>
    <mergeCell ref="AC18:AM18"/>
    <mergeCell ref="AD38:AG38"/>
    <mergeCell ref="AC36:AF36"/>
    <mergeCell ref="AB38:AC38"/>
    <mergeCell ref="Z37:AM37"/>
    <mergeCell ref="X20:Y20"/>
    <mergeCell ref="H19:W19"/>
    <mergeCell ref="AE17:AM17"/>
    <mergeCell ref="A18:G18"/>
    <mergeCell ref="AG36:AI36"/>
    <mergeCell ref="AJ36:AM36"/>
    <mergeCell ref="AH38:AI38"/>
    <mergeCell ref="R20:W20"/>
    <mergeCell ref="AC19:AM19"/>
    <mergeCell ref="Z20:AM20"/>
    <mergeCell ref="X21:AB21"/>
    <mergeCell ref="Z23:AM23"/>
    <mergeCell ref="X19:AB19"/>
    <mergeCell ref="A19:G19"/>
    <mergeCell ref="H20:I20"/>
    <mergeCell ref="J20:O20"/>
    <mergeCell ref="A20:G21"/>
    <mergeCell ref="A17:G17"/>
    <mergeCell ref="V17:Z17"/>
    <mergeCell ref="Q17:U17"/>
    <mergeCell ref="AA17:AD17"/>
    <mergeCell ref="H17:P17"/>
    <mergeCell ref="H21:I21"/>
    <mergeCell ref="J21:W21"/>
    <mergeCell ref="H23:I23"/>
    <mergeCell ref="J23:O23"/>
    <mergeCell ref="J24:W24"/>
    <mergeCell ref="P20:Q20"/>
    <mergeCell ref="J32:O32"/>
    <mergeCell ref="A29:T29"/>
    <mergeCell ref="Z32:AM32"/>
    <mergeCell ref="X32:Y32"/>
    <mergeCell ref="A23:G25"/>
    <mergeCell ref="H24:I24"/>
    <mergeCell ref="P26:S26"/>
    <mergeCell ref="AC21:AF21"/>
    <mergeCell ref="AJ21:AM21"/>
    <mergeCell ref="H22:Y22"/>
    <mergeCell ref="P23:Q23"/>
    <mergeCell ref="R23:W23"/>
    <mergeCell ref="J36:W36"/>
    <mergeCell ref="AE27:AF27"/>
    <mergeCell ref="AA27:AD27"/>
    <mergeCell ref="H27:M27"/>
    <mergeCell ref="X35:Y35"/>
    <mergeCell ref="AB26:AC26"/>
    <mergeCell ref="H26:J26"/>
    <mergeCell ref="AG24:AI24"/>
    <mergeCell ref="AJ24:AM24"/>
    <mergeCell ref="T26:V26"/>
    <mergeCell ref="AC24:AF24"/>
    <mergeCell ref="AJ26:AM26"/>
    <mergeCell ref="M26:O26"/>
    <mergeCell ref="Z25:AM25"/>
    <mergeCell ref="AB16:AC16"/>
    <mergeCell ref="AG21:AI21"/>
    <mergeCell ref="AH26:AI26"/>
    <mergeCell ref="A27:G27"/>
    <mergeCell ref="X27:Z27"/>
    <mergeCell ref="N27:Q27"/>
    <mergeCell ref="A26:G26"/>
    <mergeCell ref="AD26:AG26"/>
    <mergeCell ref="AE16:AM16"/>
    <mergeCell ref="H32:I32"/>
    <mergeCell ref="R32:W32"/>
    <mergeCell ref="AG27:AM27"/>
    <mergeCell ref="AE31:AM31"/>
    <mergeCell ref="U29:AM29"/>
    <mergeCell ref="AE30:AM30"/>
    <mergeCell ref="P32:Q32"/>
    <mergeCell ref="A16:T16"/>
    <mergeCell ref="U16:AA16"/>
    <mergeCell ref="X39:Z39"/>
    <mergeCell ref="K38:L38"/>
    <mergeCell ref="AJ33:AM33"/>
    <mergeCell ref="H33:I33"/>
    <mergeCell ref="A15:AW15"/>
    <mergeCell ref="A30:G30"/>
    <mergeCell ref="H30:P30"/>
    <mergeCell ref="Q30:U30"/>
    <mergeCell ref="V30:Z30"/>
    <mergeCell ref="Z22:AM22"/>
    <mergeCell ref="H41:R41"/>
    <mergeCell ref="H39:M39"/>
    <mergeCell ref="H38:J38"/>
    <mergeCell ref="N39:Q39"/>
    <mergeCell ref="M38:O38"/>
    <mergeCell ref="R39:W39"/>
    <mergeCell ref="P35:Q35"/>
    <mergeCell ref="J35:O35"/>
    <mergeCell ref="Z35:AM35"/>
    <mergeCell ref="H34:Y34"/>
    <mergeCell ref="P38:S38"/>
    <mergeCell ref="Z34:AM34"/>
    <mergeCell ref="H37:Y37"/>
    <mergeCell ref="H35:I35"/>
    <mergeCell ref="X36:AB36"/>
    <mergeCell ref="R35:W35"/>
    <mergeCell ref="X23:Y23"/>
    <mergeCell ref="AC33:AF33"/>
    <mergeCell ref="AB31:AD31"/>
    <mergeCell ref="AG33:AI33"/>
    <mergeCell ref="AA30:AD30"/>
    <mergeCell ref="X33:AB33"/>
    <mergeCell ref="H25:Y25"/>
    <mergeCell ref="X24:AB24"/>
    <mergeCell ref="K26:L26"/>
    <mergeCell ref="W26:AA26"/>
    <mergeCell ref="J33:W33"/>
    <mergeCell ref="H31:AA31"/>
    <mergeCell ref="R27:W27"/>
    <mergeCell ref="Z48:AM48"/>
    <mergeCell ref="J47:W47"/>
    <mergeCell ref="AJ47:AM47"/>
    <mergeCell ref="AB42:AC42"/>
    <mergeCell ref="AC45:AM45"/>
    <mergeCell ref="Z46:AM46"/>
    <mergeCell ref="H36:I36"/>
    <mergeCell ref="AA43:AD43"/>
    <mergeCell ref="T38:V38"/>
    <mergeCell ref="AG39:AM39"/>
    <mergeCell ref="AE43:AM43"/>
    <mergeCell ref="AA39:AD39"/>
    <mergeCell ref="V43:Z43"/>
    <mergeCell ref="W38:AA38"/>
    <mergeCell ref="AJ38:AM38"/>
    <mergeCell ref="S41:AB41"/>
    <mergeCell ref="AI40:AM40"/>
    <mergeCell ref="AC41:AM41"/>
    <mergeCell ref="V56:Z56"/>
    <mergeCell ref="AH52:AI52"/>
    <mergeCell ref="AD52:AG52"/>
    <mergeCell ref="AJ50:AM50"/>
    <mergeCell ref="AC50:AF50"/>
    <mergeCell ref="X53:Z53"/>
    <mergeCell ref="AA53:AD53"/>
    <mergeCell ref="H48:Y48"/>
    <mergeCell ref="X47:AB47"/>
    <mergeCell ref="J62:W62"/>
    <mergeCell ref="X62:AB62"/>
    <mergeCell ref="N65:Q65"/>
    <mergeCell ref="R65:W65"/>
    <mergeCell ref="H65:M65"/>
    <mergeCell ref="AA65:AD65"/>
    <mergeCell ref="X65:Z65"/>
    <mergeCell ref="W64:AA64"/>
    <mergeCell ref="AC62:AF62"/>
    <mergeCell ref="A61:G63"/>
    <mergeCell ref="A64:G64"/>
    <mergeCell ref="Z63:AM63"/>
    <mergeCell ref="T64:V64"/>
    <mergeCell ref="AJ62:AM62"/>
    <mergeCell ref="AJ64:AM64"/>
    <mergeCell ref="P61:Q61"/>
    <mergeCell ref="M64:O64"/>
    <mergeCell ref="AB64:AC64"/>
    <mergeCell ref="X61:Y61"/>
    <mergeCell ref="U68:AA68"/>
    <mergeCell ref="V69:Z69"/>
    <mergeCell ref="P72:Q72"/>
    <mergeCell ref="A70:G70"/>
    <mergeCell ref="R72:W72"/>
    <mergeCell ref="J72:O72"/>
    <mergeCell ref="Q69:U69"/>
    <mergeCell ref="H70:W70"/>
    <mergeCell ref="H72:I72"/>
    <mergeCell ref="X70:AB70"/>
    <mergeCell ref="J84:O84"/>
    <mergeCell ref="P87:Q87"/>
    <mergeCell ref="AG91:AM91"/>
    <mergeCell ref="H90:J90"/>
    <mergeCell ref="AH90:AI90"/>
    <mergeCell ref="AE91:AF91"/>
    <mergeCell ref="H91:M91"/>
    <mergeCell ref="AJ90:AM90"/>
    <mergeCell ref="AD90:AG90"/>
    <mergeCell ref="AB90:AC90"/>
    <mergeCell ref="A100:G100"/>
    <mergeCell ref="A90:G90"/>
    <mergeCell ref="A91:G91"/>
    <mergeCell ref="H93:AM93"/>
    <mergeCell ref="P90:S90"/>
    <mergeCell ref="N91:Q91"/>
    <mergeCell ref="K90:L90"/>
    <mergeCell ref="M90:O90"/>
    <mergeCell ref="H100:AM100"/>
    <mergeCell ref="H99:AM99"/>
    <mergeCell ref="H73:I73"/>
    <mergeCell ref="J73:W73"/>
    <mergeCell ref="R75:W75"/>
    <mergeCell ref="P84:Q84"/>
    <mergeCell ref="U81:AM81"/>
    <mergeCell ref="P75:Q75"/>
    <mergeCell ref="K78:L78"/>
    <mergeCell ref="T78:V78"/>
    <mergeCell ref="X76:AB76"/>
    <mergeCell ref="AC76:AF76"/>
    <mergeCell ref="H85:I85"/>
    <mergeCell ref="H79:M79"/>
    <mergeCell ref="H84:I84"/>
    <mergeCell ref="H82:P82"/>
    <mergeCell ref="N79:Q79"/>
    <mergeCell ref="A81:T81"/>
    <mergeCell ref="A79:G79"/>
    <mergeCell ref="J85:W85"/>
    <mergeCell ref="H83:AA83"/>
    <mergeCell ref="A84:G85"/>
    <mergeCell ref="A78:G78"/>
    <mergeCell ref="A101:AM101"/>
    <mergeCell ref="AJ98:AM98"/>
    <mergeCell ref="AH78:AI78"/>
    <mergeCell ref="AB78:AC78"/>
    <mergeCell ref="AJ78:AM78"/>
    <mergeCell ref="M78:O78"/>
    <mergeCell ref="P78:S78"/>
    <mergeCell ref="X87:Y87"/>
    <mergeCell ref="R84:W84"/>
    <mergeCell ref="A102:G102"/>
    <mergeCell ref="H102:R102"/>
    <mergeCell ref="AE39:AF39"/>
    <mergeCell ref="W78:AA78"/>
    <mergeCell ref="A99:G99"/>
    <mergeCell ref="A98:G98"/>
    <mergeCell ref="H75:I75"/>
    <mergeCell ref="H77:Y77"/>
    <mergeCell ref="AC102:AM102"/>
    <mergeCell ref="S102:AB102"/>
    <mergeCell ref="A104:AM104"/>
    <mergeCell ref="A105:G105"/>
    <mergeCell ref="H105:O105"/>
    <mergeCell ref="P105:W105"/>
    <mergeCell ref="X105:AE105"/>
    <mergeCell ref="AF105:AM105"/>
    <mergeCell ref="A103:G103"/>
    <mergeCell ref="H103:R103"/>
    <mergeCell ref="AF106:AM106"/>
    <mergeCell ref="A107:G107"/>
    <mergeCell ref="H107:O107"/>
    <mergeCell ref="P107:W107"/>
    <mergeCell ref="X107:AE107"/>
    <mergeCell ref="AF107:AM107"/>
    <mergeCell ref="P106:W106"/>
    <mergeCell ref="X106:AE106"/>
    <mergeCell ref="S103:AB103"/>
    <mergeCell ref="AC103:AM103"/>
    <mergeCell ref="AF108:AM108"/>
    <mergeCell ref="A109:AM109"/>
    <mergeCell ref="A108:G108"/>
    <mergeCell ref="H108:O108"/>
    <mergeCell ref="P108:W108"/>
    <mergeCell ref="X108:AE108"/>
    <mergeCell ref="A106:G106"/>
    <mergeCell ref="H106:O106"/>
    <mergeCell ref="AC114:AM114"/>
    <mergeCell ref="H112:W112"/>
    <mergeCell ref="X112:AB112"/>
    <mergeCell ref="AC112:AM112"/>
    <mergeCell ref="A110:AM110"/>
    <mergeCell ref="A111:G111"/>
    <mergeCell ref="H111:W111"/>
    <mergeCell ref="X111:AB111"/>
    <mergeCell ref="AC111:AM111"/>
    <mergeCell ref="A112:G112"/>
    <mergeCell ref="H116:W116"/>
    <mergeCell ref="X116:AB116"/>
    <mergeCell ref="AC116:AM116"/>
    <mergeCell ref="A113:G113"/>
    <mergeCell ref="H113:W113"/>
    <mergeCell ref="X113:AB113"/>
    <mergeCell ref="AC113:AM113"/>
    <mergeCell ref="A114:G114"/>
    <mergeCell ref="H114:W114"/>
    <mergeCell ref="X114:AB114"/>
    <mergeCell ref="X119:AB119"/>
    <mergeCell ref="X118:AB118"/>
    <mergeCell ref="X117:AB117"/>
    <mergeCell ref="AC118:AM118"/>
    <mergeCell ref="AC119:AM119"/>
    <mergeCell ref="A115:G115"/>
    <mergeCell ref="H115:W115"/>
    <mergeCell ref="X115:AB115"/>
    <mergeCell ref="AC115:AM115"/>
    <mergeCell ref="A116:G116"/>
    <mergeCell ref="AL123:AM123"/>
    <mergeCell ref="AC121:AG121"/>
    <mergeCell ref="AH121:AK121"/>
    <mergeCell ref="AH122:AK122"/>
    <mergeCell ref="AC123:AG123"/>
    <mergeCell ref="AH123:AK123"/>
    <mergeCell ref="AC122:AG122"/>
    <mergeCell ref="AL122:AM122"/>
    <mergeCell ref="AL121:AM121"/>
    <mergeCell ref="A117:G117"/>
    <mergeCell ref="H117:W117"/>
    <mergeCell ref="A118:G118"/>
    <mergeCell ref="H118:W118"/>
    <mergeCell ref="X121:AB121"/>
    <mergeCell ref="P121:Q121"/>
    <mergeCell ref="A119:G119"/>
    <mergeCell ref="H119:W119"/>
    <mergeCell ref="A120:AM120"/>
    <mergeCell ref="AC117:AM117"/>
    <mergeCell ref="A122:G122"/>
    <mergeCell ref="H122:O122"/>
    <mergeCell ref="P122:Q122"/>
    <mergeCell ref="R122:W122"/>
    <mergeCell ref="A121:G121"/>
    <mergeCell ref="X122:AB122"/>
    <mergeCell ref="R121:W121"/>
    <mergeCell ref="P123:Q123"/>
    <mergeCell ref="R123:W123"/>
    <mergeCell ref="A123:G123"/>
    <mergeCell ref="H123:O123"/>
    <mergeCell ref="AH124:AK124"/>
    <mergeCell ref="A124:G124"/>
    <mergeCell ref="H124:O124"/>
    <mergeCell ref="P124:Q124"/>
    <mergeCell ref="R124:W124"/>
    <mergeCell ref="A126:AM126"/>
    <mergeCell ref="X123:AB123"/>
    <mergeCell ref="H121:O121"/>
    <mergeCell ref="AL124:AM124"/>
    <mergeCell ref="X124:AB124"/>
    <mergeCell ref="AC124:AG124"/>
    <mergeCell ref="AH125:AK125"/>
    <mergeCell ref="AL125:AM125"/>
    <mergeCell ref="X125:AB125"/>
    <mergeCell ref="AC125:AG125"/>
    <mergeCell ref="A128:G128"/>
    <mergeCell ref="H128:W128"/>
    <mergeCell ref="X128:AB128"/>
    <mergeCell ref="AC128:AM128"/>
    <mergeCell ref="A125:G125"/>
    <mergeCell ref="H125:O125"/>
    <mergeCell ref="P125:Q125"/>
    <mergeCell ref="R125:W125"/>
    <mergeCell ref="H127:W127"/>
    <mergeCell ref="X127:AB127"/>
    <mergeCell ref="A127:G127"/>
    <mergeCell ref="AC127:AM127"/>
    <mergeCell ref="AC131:AM131"/>
    <mergeCell ref="AE134:AM134"/>
    <mergeCell ref="A129:G129"/>
    <mergeCell ref="H129:W129"/>
    <mergeCell ref="X129:AB129"/>
    <mergeCell ref="AC129:AM129"/>
    <mergeCell ref="AC130:AM130"/>
    <mergeCell ref="X130:AB130"/>
    <mergeCell ref="X132:AB132"/>
    <mergeCell ref="AC132:AM132"/>
    <mergeCell ref="A136:G136"/>
    <mergeCell ref="H136:W136"/>
    <mergeCell ref="V134:Z134"/>
    <mergeCell ref="AA134:AD134"/>
    <mergeCell ref="A132:G132"/>
    <mergeCell ref="A130:G130"/>
    <mergeCell ref="H130:W130"/>
    <mergeCell ref="H132:W132"/>
    <mergeCell ref="A133:AM133"/>
    <mergeCell ref="A134:G134"/>
    <mergeCell ref="H134:P134"/>
    <mergeCell ref="Q134:U134"/>
    <mergeCell ref="A131:G131"/>
    <mergeCell ref="H131:W131"/>
    <mergeCell ref="X131:AB131"/>
    <mergeCell ref="H140:I140"/>
    <mergeCell ref="A140:G142"/>
    <mergeCell ref="X137:Y137"/>
    <mergeCell ref="H139:AM139"/>
    <mergeCell ref="AC136:AM136"/>
    <mergeCell ref="A135:G135"/>
    <mergeCell ref="H135:W135"/>
    <mergeCell ref="X135:AB135"/>
    <mergeCell ref="AC135:AM135"/>
    <mergeCell ref="X136:AB136"/>
    <mergeCell ref="J141:W141"/>
    <mergeCell ref="Z137:AM137"/>
    <mergeCell ref="X138:AB138"/>
    <mergeCell ref="AC138:AF138"/>
    <mergeCell ref="AG138:AI138"/>
    <mergeCell ref="AJ138:AM138"/>
    <mergeCell ref="P137:Q137"/>
    <mergeCell ref="A144:G144"/>
    <mergeCell ref="AJ141:AM141"/>
    <mergeCell ref="H144:J144"/>
    <mergeCell ref="A137:G139"/>
    <mergeCell ref="H137:I137"/>
    <mergeCell ref="J137:O137"/>
    <mergeCell ref="H138:I138"/>
    <mergeCell ref="J138:W138"/>
    <mergeCell ref="R137:W137"/>
    <mergeCell ref="A143:G143"/>
    <mergeCell ref="H143:AA143"/>
    <mergeCell ref="A145:G145"/>
    <mergeCell ref="AB143:AD143"/>
    <mergeCell ref="T144:V144"/>
    <mergeCell ref="H145:AA145"/>
    <mergeCell ref="AB145:AD145"/>
    <mergeCell ref="AB144:AC144"/>
    <mergeCell ref="AD144:AG144"/>
    <mergeCell ref="AE145:AM145"/>
    <mergeCell ref="AJ144:AM144"/>
    <mergeCell ref="H141:I141"/>
    <mergeCell ref="H142:AM142"/>
    <mergeCell ref="AH144:AI144"/>
    <mergeCell ref="AC141:AF141"/>
    <mergeCell ref="X141:AB141"/>
    <mergeCell ref="AD146:AG146"/>
    <mergeCell ref="AH146:AI146"/>
    <mergeCell ref="AJ146:AM146"/>
    <mergeCell ref="T146:V146"/>
    <mergeCell ref="AB146:AC146"/>
    <mergeCell ref="J140:O140"/>
    <mergeCell ref="P140:Q140"/>
    <mergeCell ref="K144:L144"/>
    <mergeCell ref="M144:O144"/>
    <mergeCell ref="AE143:AM143"/>
    <mergeCell ref="AG141:AI141"/>
    <mergeCell ref="R140:W140"/>
    <mergeCell ref="X140:Y140"/>
    <mergeCell ref="Z140:AM140"/>
    <mergeCell ref="P144:S144"/>
    <mergeCell ref="AC148:AM148"/>
    <mergeCell ref="A153:G153"/>
    <mergeCell ref="H153:O153"/>
    <mergeCell ref="P153:W153"/>
    <mergeCell ref="X153:AE153"/>
    <mergeCell ref="AF151:AM151"/>
    <mergeCell ref="H149:R149"/>
    <mergeCell ref="S149:AB149"/>
    <mergeCell ref="A150:AM150"/>
    <mergeCell ref="A151:G151"/>
    <mergeCell ref="AC149:AM149"/>
    <mergeCell ref="P152:W152"/>
    <mergeCell ref="X152:AE152"/>
    <mergeCell ref="H151:O151"/>
    <mergeCell ref="P151:W151"/>
    <mergeCell ref="X151:AE151"/>
    <mergeCell ref="H152:O152"/>
    <mergeCell ref="AF152:AM152"/>
    <mergeCell ref="A152:G152"/>
    <mergeCell ref="A146:G146"/>
    <mergeCell ref="H146:J146"/>
    <mergeCell ref="K146:L146"/>
    <mergeCell ref="A149:G149"/>
    <mergeCell ref="A148:G148"/>
    <mergeCell ref="H148:R148"/>
    <mergeCell ref="A147:AM147"/>
    <mergeCell ref="P146:S146"/>
    <mergeCell ref="M146:O146"/>
    <mergeCell ref="S148:AB148"/>
    <mergeCell ref="A156:AM156"/>
    <mergeCell ref="A157:G157"/>
    <mergeCell ref="H157:W157"/>
    <mergeCell ref="X157:AB157"/>
    <mergeCell ref="AC157:AM157"/>
    <mergeCell ref="X154:AE154"/>
    <mergeCell ref="AF153:AM153"/>
    <mergeCell ref="A155:AM155"/>
    <mergeCell ref="A154:G154"/>
    <mergeCell ref="H154:O154"/>
    <mergeCell ref="P154:W154"/>
    <mergeCell ref="AF154:AM154"/>
    <mergeCell ref="H158:W158"/>
    <mergeCell ref="X158:AB158"/>
    <mergeCell ref="AC158:AM158"/>
    <mergeCell ref="A158:G158"/>
    <mergeCell ref="AC162:AM162"/>
    <mergeCell ref="A160:G160"/>
    <mergeCell ref="H160:W160"/>
    <mergeCell ref="X160:AB160"/>
    <mergeCell ref="AC160:AM160"/>
    <mergeCell ref="X159:AB159"/>
    <mergeCell ref="A161:G161"/>
    <mergeCell ref="H161:W161"/>
    <mergeCell ref="AC159:AM159"/>
    <mergeCell ref="A163:G163"/>
    <mergeCell ref="H163:W163"/>
    <mergeCell ref="X164:AB164"/>
    <mergeCell ref="A162:G162"/>
    <mergeCell ref="X162:AB162"/>
    <mergeCell ref="A164:G164"/>
    <mergeCell ref="A159:G159"/>
    <mergeCell ref="H159:W159"/>
    <mergeCell ref="X163:AB163"/>
    <mergeCell ref="AL168:AM168"/>
    <mergeCell ref="H164:W164"/>
    <mergeCell ref="AC163:AM163"/>
    <mergeCell ref="AC164:AM164"/>
    <mergeCell ref="AH168:AK168"/>
    <mergeCell ref="X168:AB168"/>
    <mergeCell ref="P167:Q167"/>
    <mergeCell ref="X161:AB161"/>
    <mergeCell ref="AC161:AM161"/>
    <mergeCell ref="H162:W162"/>
    <mergeCell ref="R169:W169"/>
    <mergeCell ref="AL169:AM169"/>
    <mergeCell ref="X165:AB165"/>
    <mergeCell ref="A166:AM166"/>
    <mergeCell ref="A167:G167"/>
    <mergeCell ref="R167:W167"/>
    <mergeCell ref="X167:AB167"/>
    <mergeCell ref="AH167:AK167"/>
    <mergeCell ref="AC168:AG168"/>
    <mergeCell ref="R168:W168"/>
    <mergeCell ref="P168:Q168"/>
    <mergeCell ref="AH169:AK169"/>
    <mergeCell ref="R171:W171"/>
    <mergeCell ref="AC170:AG170"/>
    <mergeCell ref="H170:O170"/>
    <mergeCell ref="AH170:AK170"/>
    <mergeCell ref="A171:G171"/>
    <mergeCell ref="H171:O171"/>
    <mergeCell ref="R170:W170"/>
    <mergeCell ref="X170:AB170"/>
    <mergeCell ref="AH171:AK171"/>
    <mergeCell ref="P171:Q171"/>
    <mergeCell ref="A170:G170"/>
    <mergeCell ref="H165:W165"/>
    <mergeCell ref="P170:Q170"/>
    <mergeCell ref="A169:G169"/>
    <mergeCell ref="H169:O169"/>
    <mergeCell ref="P169:Q169"/>
    <mergeCell ref="X169:AB169"/>
    <mergeCell ref="H167:O167"/>
    <mergeCell ref="A168:G168"/>
    <mergeCell ref="H168:O168"/>
    <mergeCell ref="AC165:AM165"/>
    <mergeCell ref="AC169:AG169"/>
    <mergeCell ref="AL170:AM170"/>
    <mergeCell ref="AL167:AM167"/>
    <mergeCell ref="A174:G174"/>
    <mergeCell ref="AL171:AM171"/>
    <mergeCell ref="X171:AB171"/>
    <mergeCell ref="AC171:AG171"/>
    <mergeCell ref="AC167:AG167"/>
    <mergeCell ref="A165:G165"/>
    <mergeCell ref="A175:G175"/>
    <mergeCell ref="H175:W175"/>
    <mergeCell ref="X175:AB175"/>
    <mergeCell ref="AC175:AM175"/>
    <mergeCell ref="A172:AM172"/>
    <mergeCell ref="A173:G173"/>
    <mergeCell ref="H173:W173"/>
    <mergeCell ref="X173:AB173"/>
    <mergeCell ref="AC173:AM173"/>
    <mergeCell ref="H174:W174"/>
    <mergeCell ref="X174:AB174"/>
    <mergeCell ref="AC174:AM174"/>
    <mergeCell ref="X176:AB176"/>
    <mergeCell ref="H177:W177"/>
    <mergeCell ref="X177:AB177"/>
    <mergeCell ref="AC177:AM177"/>
    <mergeCell ref="X178:AB178"/>
    <mergeCell ref="A178:G178"/>
    <mergeCell ref="A176:G176"/>
    <mergeCell ref="H176:W176"/>
    <mergeCell ref="A177:G177"/>
    <mergeCell ref="A179:AM179"/>
    <mergeCell ref="AC178:AM178"/>
    <mergeCell ref="AC176:AM176"/>
    <mergeCell ref="H178:W178"/>
    <mergeCell ref="A180:G180"/>
    <mergeCell ref="H180:P180"/>
    <mergeCell ref="Q180:U180"/>
    <mergeCell ref="AA180:AD180"/>
    <mergeCell ref="AE180:AM180"/>
    <mergeCell ref="A182:G182"/>
    <mergeCell ref="H182:W182"/>
    <mergeCell ref="V180:Z180"/>
    <mergeCell ref="X182:AB182"/>
    <mergeCell ref="A181:G181"/>
    <mergeCell ref="A183:G185"/>
    <mergeCell ref="J183:O183"/>
    <mergeCell ref="H184:I184"/>
    <mergeCell ref="J184:W184"/>
    <mergeCell ref="R183:W183"/>
    <mergeCell ref="H181:W181"/>
    <mergeCell ref="X181:AB181"/>
    <mergeCell ref="AC181:AM181"/>
    <mergeCell ref="H183:I183"/>
    <mergeCell ref="AC182:AM182"/>
    <mergeCell ref="H190:J190"/>
    <mergeCell ref="H188:AM188"/>
    <mergeCell ref="X183:Y183"/>
    <mergeCell ref="H185:AM185"/>
    <mergeCell ref="Z183:AM183"/>
    <mergeCell ref="X184:AB184"/>
    <mergeCell ref="AC184:AF184"/>
    <mergeCell ref="AG184:AI184"/>
    <mergeCell ref="AJ184:AM184"/>
    <mergeCell ref="P183:Q183"/>
    <mergeCell ref="M190:O190"/>
    <mergeCell ref="AE189:AM189"/>
    <mergeCell ref="AH190:AI190"/>
    <mergeCell ref="P190:S190"/>
    <mergeCell ref="Z186:AM186"/>
    <mergeCell ref="X187:AB187"/>
    <mergeCell ref="AB191:AD191"/>
    <mergeCell ref="AB190:AC190"/>
    <mergeCell ref="AD190:AG190"/>
    <mergeCell ref="AE191:AM191"/>
    <mergeCell ref="AJ190:AM190"/>
    <mergeCell ref="K190:L190"/>
    <mergeCell ref="AC195:AM195"/>
    <mergeCell ref="AC194:AM194"/>
    <mergeCell ref="A186:G188"/>
    <mergeCell ref="H187:I187"/>
    <mergeCell ref="P186:Q186"/>
    <mergeCell ref="AC187:AF187"/>
    <mergeCell ref="AG187:AI187"/>
    <mergeCell ref="AJ187:AM187"/>
    <mergeCell ref="H186:I186"/>
    <mergeCell ref="A191:G191"/>
    <mergeCell ref="AD192:AG192"/>
    <mergeCell ref="AH192:AI192"/>
    <mergeCell ref="AJ192:AM192"/>
    <mergeCell ref="J186:O186"/>
    <mergeCell ref="AB192:AC192"/>
    <mergeCell ref="R186:W186"/>
    <mergeCell ref="X186:Y186"/>
    <mergeCell ref="AB189:AD189"/>
    <mergeCell ref="T190:V190"/>
    <mergeCell ref="H191:AA191"/>
    <mergeCell ref="A190:G190"/>
    <mergeCell ref="A189:G189"/>
    <mergeCell ref="H189:AA189"/>
    <mergeCell ref="J187:W187"/>
    <mergeCell ref="K192:L192"/>
    <mergeCell ref="P192:S192"/>
    <mergeCell ref="M192:O192"/>
    <mergeCell ref="T192:V192"/>
    <mergeCell ref="A196:AM196"/>
    <mergeCell ref="A197:G197"/>
    <mergeCell ref="X197:AE197"/>
    <mergeCell ref="A193:AM193"/>
    <mergeCell ref="H195:R195"/>
    <mergeCell ref="S195:AB195"/>
    <mergeCell ref="A192:G192"/>
    <mergeCell ref="H192:J192"/>
    <mergeCell ref="AF197:AM197"/>
    <mergeCell ref="S194:AB194"/>
    <mergeCell ref="X199:AE199"/>
    <mergeCell ref="H197:O197"/>
    <mergeCell ref="A194:G194"/>
    <mergeCell ref="H194:R194"/>
    <mergeCell ref="A195:G195"/>
    <mergeCell ref="P197:W197"/>
    <mergeCell ref="P198:W198"/>
    <mergeCell ref="X198:AE198"/>
    <mergeCell ref="A199:G199"/>
    <mergeCell ref="H200:O200"/>
    <mergeCell ref="P200:W200"/>
    <mergeCell ref="X200:AE200"/>
    <mergeCell ref="AF200:AM200"/>
    <mergeCell ref="AF198:AM198"/>
    <mergeCell ref="AF199:AM199"/>
    <mergeCell ref="H199:O199"/>
    <mergeCell ref="P199:W199"/>
    <mergeCell ref="X207:AB207"/>
    <mergeCell ref="H209:W209"/>
    <mergeCell ref="AC204:AM204"/>
    <mergeCell ref="H203:W203"/>
    <mergeCell ref="X203:AB203"/>
    <mergeCell ref="AC203:AM203"/>
    <mergeCell ref="H207:W207"/>
    <mergeCell ref="A201:AM201"/>
    <mergeCell ref="A200:G200"/>
    <mergeCell ref="A198:G198"/>
    <mergeCell ref="H198:O198"/>
    <mergeCell ref="X206:AB206"/>
    <mergeCell ref="H204:W204"/>
    <mergeCell ref="X204:AB204"/>
    <mergeCell ref="A205:G205"/>
    <mergeCell ref="H205:W205"/>
    <mergeCell ref="X205:AB205"/>
    <mergeCell ref="A202:AM202"/>
    <mergeCell ref="A203:G203"/>
    <mergeCell ref="A204:G204"/>
    <mergeCell ref="H210:W210"/>
    <mergeCell ref="AC206:AM206"/>
    <mergeCell ref="A208:G208"/>
    <mergeCell ref="H208:W208"/>
    <mergeCell ref="X208:AB208"/>
    <mergeCell ref="AC208:AM208"/>
    <mergeCell ref="X209:AB209"/>
    <mergeCell ref="X210:AB210"/>
    <mergeCell ref="AC209:AM209"/>
    <mergeCell ref="A209:G209"/>
    <mergeCell ref="H211:W211"/>
    <mergeCell ref="X211:AB211"/>
    <mergeCell ref="AC205:AM205"/>
    <mergeCell ref="A206:G206"/>
    <mergeCell ref="H206:W206"/>
    <mergeCell ref="AC207:AM207"/>
    <mergeCell ref="A207:G207"/>
    <mergeCell ref="A211:G211"/>
    <mergeCell ref="AH216:AK216"/>
    <mergeCell ref="H213:O213"/>
    <mergeCell ref="P213:Q213"/>
    <mergeCell ref="AH214:AK214"/>
    <mergeCell ref="P215:Q215"/>
    <mergeCell ref="AH213:AK213"/>
    <mergeCell ref="H215:O215"/>
    <mergeCell ref="AC215:AG215"/>
    <mergeCell ref="AC211:AM211"/>
    <mergeCell ref="A210:G210"/>
    <mergeCell ref="AL215:AM215"/>
    <mergeCell ref="AH215:AK215"/>
    <mergeCell ref="A216:G216"/>
    <mergeCell ref="H216:O216"/>
    <mergeCell ref="X215:AB215"/>
    <mergeCell ref="H214:O214"/>
    <mergeCell ref="P214:Q214"/>
    <mergeCell ref="R214:W214"/>
    <mergeCell ref="AC210:AM210"/>
    <mergeCell ref="AL213:AM213"/>
    <mergeCell ref="AL214:AM214"/>
    <mergeCell ref="A214:G214"/>
    <mergeCell ref="A213:G213"/>
    <mergeCell ref="AC213:AG213"/>
    <mergeCell ref="X213:AB213"/>
    <mergeCell ref="AC214:AG214"/>
    <mergeCell ref="R213:W213"/>
    <mergeCell ref="A212:AM212"/>
    <mergeCell ref="X214:AB214"/>
    <mergeCell ref="AL217:AM217"/>
    <mergeCell ref="X217:AB217"/>
    <mergeCell ref="AC217:AG217"/>
    <mergeCell ref="AH217:AK217"/>
    <mergeCell ref="AL216:AM216"/>
    <mergeCell ref="X216:AB216"/>
    <mergeCell ref="AC216:AG216"/>
    <mergeCell ref="R215:W215"/>
    <mergeCell ref="A215:G215"/>
    <mergeCell ref="A219:G219"/>
    <mergeCell ref="H219:W219"/>
    <mergeCell ref="P216:Q216"/>
    <mergeCell ref="R216:W216"/>
    <mergeCell ref="A217:G217"/>
    <mergeCell ref="H217:O217"/>
    <mergeCell ref="P217:Q217"/>
    <mergeCell ref="R217:W217"/>
    <mergeCell ref="X219:AB219"/>
    <mergeCell ref="A218:AM218"/>
    <mergeCell ref="A221:G221"/>
    <mergeCell ref="H221:W221"/>
    <mergeCell ref="X221:AB221"/>
    <mergeCell ref="AC221:AM221"/>
    <mergeCell ref="AC219:AM219"/>
    <mergeCell ref="A220:G220"/>
    <mergeCell ref="H220:W220"/>
    <mergeCell ref="X220:AB220"/>
    <mergeCell ref="A223:G223"/>
    <mergeCell ref="H223:W223"/>
    <mergeCell ref="X223:AB223"/>
    <mergeCell ref="AC223:AM223"/>
    <mergeCell ref="AC220:AM220"/>
    <mergeCell ref="A222:G222"/>
    <mergeCell ref="H222:W222"/>
    <mergeCell ref="X222:AB222"/>
    <mergeCell ref="AC222:AM222"/>
    <mergeCell ref="AC236:AM236"/>
    <mergeCell ref="AC224:AM224"/>
    <mergeCell ref="A233:AM233"/>
    <mergeCell ref="X236:AB236"/>
    <mergeCell ref="AC234:AM234"/>
    <mergeCell ref="A235:G235"/>
    <mergeCell ref="H235:AM235"/>
    <mergeCell ref="A224:G224"/>
    <mergeCell ref="H224:W224"/>
    <mergeCell ref="X224:AB224"/>
    <mergeCell ref="H242:L242"/>
    <mergeCell ref="M242:O242"/>
    <mergeCell ref="P242:Q242"/>
    <mergeCell ref="A236:G236"/>
    <mergeCell ref="R237:W237"/>
    <mergeCell ref="A237:G239"/>
    <mergeCell ref="H239:I239"/>
    <mergeCell ref="X239:AM239"/>
    <mergeCell ref="AI238:AM238"/>
    <mergeCell ref="X238:AB238"/>
    <mergeCell ref="J239:W239"/>
    <mergeCell ref="X237:Y237"/>
    <mergeCell ref="J238:W238"/>
    <mergeCell ref="X242:AB242"/>
    <mergeCell ref="A240:G243"/>
    <mergeCell ref="X246:AB246"/>
    <mergeCell ref="A234:G234"/>
    <mergeCell ref="H234:W234"/>
    <mergeCell ref="X234:AB234"/>
    <mergeCell ref="H236:W236"/>
    <mergeCell ref="R242:W242"/>
    <mergeCell ref="J237:O237"/>
    <mergeCell ref="P237:Q237"/>
    <mergeCell ref="H247:L247"/>
    <mergeCell ref="AC246:AM246"/>
    <mergeCell ref="AC242:AM242"/>
    <mergeCell ref="Z237:AM237"/>
    <mergeCell ref="AC238:AF238"/>
    <mergeCell ref="AG238:AH238"/>
    <mergeCell ref="H240:AM240"/>
    <mergeCell ref="H241:L241"/>
    <mergeCell ref="M241:W241"/>
    <mergeCell ref="X241:AM241"/>
    <mergeCell ref="R246:W246"/>
    <mergeCell ref="H243:L243"/>
    <mergeCell ref="M243:AM243"/>
    <mergeCell ref="A244:G247"/>
    <mergeCell ref="H244:AM244"/>
    <mergeCell ref="H245:L245"/>
    <mergeCell ref="M245:W245"/>
    <mergeCell ref="X245:AM245"/>
    <mergeCell ref="H246:L246"/>
    <mergeCell ref="M246:O246"/>
    <mergeCell ref="A251:G251"/>
    <mergeCell ref="H251:W251"/>
    <mergeCell ref="X251:AM251"/>
    <mergeCell ref="Z250:AM250"/>
    <mergeCell ref="M247:AM247"/>
    <mergeCell ref="P246:Q246"/>
    <mergeCell ref="A248:G250"/>
    <mergeCell ref="H248:I248"/>
    <mergeCell ref="J248:W248"/>
    <mergeCell ref="X248:Y248"/>
    <mergeCell ref="H255:L255"/>
    <mergeCell ref="M255:AM255"/>
    <mergeCell ref="Z248:AM248"/>
    <mergeCell ref="H249:I249"/>
    <mergeCell ref="J249:W249"/>
    <mergeCell ref="X249:Y249"/>
    <mergeCell ref="Z249:AM249"/>
    <mergeCell ref="H250:I250"/>
    <mergeCell ref="J250:W250"/>
    <mergeCell ref="X250:Y250"/>
    <mergeCell ref="M252:AM252"/>
    <mergeCell ref="H257:W257"/>
    <mergeCell ref="X257:AM257"/>
    <mergeCell ref="A259:AM259"/>
    <mergeCell ref="A252:G257"/>
    <mergeCell ref="H252:L252"/>
    <mergeCell ref="H256:L256"/>
    <mergeCell ref="M256:AM256"/>
    <mergeCell ref="H254:W254"/>
    <mergeCell ref="X254:AM254"/>
    <mergeCell ref="A263:O263"/>
    <mergeCell ref="P263:W263"/>
    <mergeCell ref="X263:AE263"/>
    <mergeCell ref="AF263:AM263"/>
    <mergeCell ref="H253:L253"/>
    <mergeCell ref="M253:AM253"/>
    <mergeCell ref="AJ260:AK260"/>
    <mergeCell ref="AL260:AM260"/>
    <mergeCell ref="A260:O260"/>
    <mergeCell ref="T260:U260"/>
    <mergeCell ref="V260:W260"/>
    <mergeCell ref="AB260:AC260"/>
    <mergeCell ref="AD260:AE260"/>
    <mergeCell ref="A258:AM258"/>
    <mergeCell ref="A261:O261"/>
    <mergeCell ref="P261:W261"/>
    <mergeCell ref="X261:AE261"/>
    <mergeCell ref="AF261:AM261"/>
    <mergeCell ref="A262:O262"/>
    <mergeCell ref="P262:W262"/>
    <mergeCell ref="X262:AE262"/>
    <mergeCell ref="AF262:AM262"/>
    <mergeCell ref="A265:O265"/>
    <mergeCell ref="P265:W265"/>
    <mergeCell ref="X265:AE265"/>
    <mergeCell ref="AF265:AM265"/>
    <mergeCell ref="A264:O264"/>
    <mergeCell ref="P264:W264"/>
    <mergeCell ref="X264:AE264"/>
    <mergeCell ref="AF264:AM264"/>
    <mergeCell ref="X271:AE271"/>
    <mergeCell ref="A268:O268"/>
    <mergeCell ref="P268:W268"/>
    <mergeCell ref="X268:AE268"/>
    <mergeCell ref="A271:G271"/>
    <mergeCell ref="H271:O271"/>
    <mergeCell ref="AF268:AM268"/>
    <mergeCell ref="A269:AM269"/>
    <mergeCell ref="AF267:AM267"/>
    <mergeCell ref="A266:O266"/>
    <mergeCell ref="P266:W266"/>
    <mergeCell ref="X266:AE266"/>
    <mergeCell ref="AF266:AM266"/>
    <mergeCell ref="P271:W271"/>
    <mergeCell ref="A267:O267"/>
    <mergeCell ref="P267:W267"/>
    <mergeCell ref="X267:AE267"/>
    <mergeCell ref="AF274:AM274"/>
    <mergeCell ref="A273:G273"/>
    <mergeCell ref="H273:O273"/>
    <mergeCell ref="P273:W273"/>
    <mergeCell ref="A274:G274"/>
    <mergeCell ref="H274:O274"/>
    <mergeCell ref="P274:W274"/>
    <mergeCell ref="X274:AE274"/>
    <mergeCell ref="A270:AM270"/>
    <mergeCell ref="X273:AE273"/>
    <mergeCell ref="AF271:AM271"/>
    <mergeCell ref="A272:G272"/>
    <mergeCell ref="AF273:AM273"/>
    <mergeCell ref="H272:O272"/>
    <mergeCell ref="P272:W272"/>
    <mergeCell ref="X272:AE272"/>
    <mergeCell ref="AF272:AM272"/>
    <mergeCell ref="A275:AM275"/>
    <mergeCell ref="A276:G276"/>
    <mergeCell ref="H276:W276"/>
    <mergeCell ref="X276:AB276"/>
    <mergeCell ref="AC276:AM276"/>
    <mergeCell ref="A278:G278"/>
    <mergeCell ref="A277:G277"/>
    <mergeCell ref="H277:AM277"/>
    <mergeCell ref="H278:W278"/>
    <mergeCell ref="X278:AB278"/>
    <mergeCell ref="AC278:AM278"/>
    <mergeCell ref="A282:G285"/>
    <mergeCell ref="H282:AM282"/>
    <mergeCell ref="H283:L283"/>
    <mergeCell ref="M283:W283"/>
    <mergeCell ref="X283:AM283"/>
    <mergeCell ref="P284:Q284"/>
    <mergeCell ref="AC284:AM284"/>
    <mergeCell ref="R284:W284"/>
    <mergeCell ref="X284:AB284"/>
    <mergeCell ref="H284:L284"/>
    <mergeCell ref="M284:O284"/>
    <mergeCell ref="AC280:AF280"/>
    <mergeCell ref="H281:I281"/>
    <mergeCell ref="J281:W281"/>
    <mergeCell ref="X281:AM281"/>
    <mergeCell ref="AG280:AH280"/>
    <mergeCell ref="AI280:AM280"/>
    <mergeCell ref="A279:G281"/>
    <mergeCell ref="H280:I280"/>
    <mergeCell ref="J280:W280"/>
    <mergeCell ref="X280:AB280"/>
    <mergeCell ref="H279:I279"/>
    <mergeCell ref="J279:O279"/>
    <mergeCell ref="Z279:AM279"/>
    <mergeCell ref="P279:Q279"/>
    <mergeCell ref="R279:W279"/>
    <mergeCell ref="X279:Y279"/>
    <mergeCell ref="H285:L285"/>
    <mergeCell ref="M285:AM285"/>
    <mergeCell ref="Z290:AM290"/>
    <mergeCell ref="H291:I291"/>
    <mergeCell ref="H289:L289"/>
    <mergeCell ref="M289:AM289"/>
    <mergeCell ref="P288:Q288"/>
    <mergeCell ref="R288:W288"/>
    <mergeCell ref="Z291:AM291"/>
    <mergeCell ref="A286:G289"/>
    <mergeCell ref="H286:AM286"/>
    <mergeCell ref="H287:L287"/>
    <mergeCell ref="M287:W287"/>
    <mergeCell ref="X287:AM287"/>
    <mergeCell ref="H288:L288"/>
    <mergeCell ref="M288:O288"/>
    <mergeCell ref="X288:AB288"/>
    <mergeCell ref="AC288:AM288"/>
    <mergeCell ref="A290:G292"/>
    <mergeCell ref="H290:I290"/>
    <mergeCell ref="J290:W290"/>
    <mergeCell ref="X290:Y290"/>
    <mergeCell ref="J291:W291"/>
    <mergeCell ref="X291:Y291"/>
    <mergeCell ref="H292:I292"/>
    <mergeCell ref="M298:AM298"/>
    <mergeCell ref="H299:W299"/>
    <mergeCell ref="X299:AM299"/>
    <mergeCell ref="A293:G293"/>
    <mergeCell ref="H293:W293"/>
    <mergeCell ref="X293:AM293"/>
    <mergeCell ref="A294:G299"/>
    <mergeCell ref="H297:L297"/>
    <mergeCell ref="M297:AM297"/>
    <mergeCell ref="H298:L298"/>
    <mergeCell ref="Z292:AM292"/>
    <mergeCell ref="J292:W292"/>
    <mergeCell ref="X292:Y292"/>
    <mergeCell ref="M294:AM294"/>
    <mergeCell ref="H294:L294"/>
    <mergeCell ref="X296:AM296"/>
    <mergeCell ref="H296:W296"/>
    <mergeCell ref="H295:L295"/>
    <mergeCell ref="M295:AM295"/>
    <mergeCell ref="AF303:AM303"/>
    <mergeCell ref="T302:U302"/>
    <mergeCell ref="AL302:AM302"/>
    <mergeCell ref="AJ302:AK302"/>
    <mergeCell ref="P303:W303"/>
    <mergeCell ref="X303:AE303"/>
    <mergeCell ref="V302:W302"/>
    <mergeCell ref="AB302:AC302"/>
    <mergeCell ref="AD302:AE302"/>
    <mergeCell ref="A300:AM300"/>
    <mergeCell ref="A301:AM301"/>
    <mergeCell ref="AF305:AM305"/>
    <mergeCell ref="AF304:AM304"/>
    <mergeCell ref="A302:O302"/>
    <mergeCell ref="A305:O305"/>
    <mergeCell ref="P305:W305"/>
    <mergeCell ref="X305:AE305"/>
    <mergeCell ref="A303:O303"/>
    <mergeCell ref="A304:O304"/>
    <mergeCell ref="AF307:AM307"/>
    <mergeCell ref="A308:O308"/>
    <mergeCell ref="AF310:AM310"/>
    <mergeCell ref="A309:O309"/>
    <mergeCell ref="P304:W304"/>
    <mergeCell ref="X304:AE304"/>
    <mergeCell ref="A306:O306"/>
    <mergeCell ref="P306:W306"/>
    <mergeCell ref="AF306:AM306"/>
    <mergeCell ref="P308:W308"/>
    <mergeCell ref="A311:AM311"/>
    <mergeCell ref="A313:G313"/>
    <mergeCell ref="H313:O313"/>
    <mergeCell ref="P313:W313"/>
    <mergeCell ref="X313:AE313"/>
    <mergeCell ref="A310:O310"/>
    <mergeCell ref="AF313:AM313"/>
    <mergeCell ref="X308:AE308"/>
    <mergeCell ref="A312:AM312"/>
    <mergeCell ref="X306:AE306"/>
    <mergeCell ref="X310:AE310"/>
    <mergeCell ref="AF308:AM308"/>
    <mergeCell ref="A307:O307"/>
    <mergeCell ref="P307:W307"/>
    <mergeCell ref="X307:AE307"/>
    <mergeCell ref="P309:W309"/>
    <mergeCell ref="X309:AE309"/>
    <mergeCell ref="AF309:AM309"/>
    <mergeCell ref="P310:W310"/>
    <mergeCell ref="AF314:AM314"/>
    <mergeCell ref="A315:G315"/>
    <mergeCell ref="H315:O315"/>
    <mergeCell ref="P315:W315"/>
    <mergeCell ref="X315:AE315"/>
    <mergeCell ref="AF315:AM315"/>
    <mergeCell ref="A314:G314"/>
    <mergeCell ref="H314:O314"/>
    <mergeCell ref="P314:W314"/>
    <mergeCell ref="X314:AE314"/>
    <mergeCell ref="A320:G320"/>
    <mergeCell ref="H320:AM320"/>
    <mergeCell ref="A316:G316"/>
    <mergeCell ref="H316:O316"/>
    <mergeCell ref="P316:W316"/>
    <mergeCell ref="X316:AE316"/>
    <mergeCell ref="AF316:AM316"/>
    <mergeCell ref="A317:AM317"/>
    <mergeCell ref="A318:AM318"/>
    <mergeCell ref="A319:G319"/>
    <mergeCell ref="H319:W319"/>
    <mergeCell ref="X319:AB319"/>
    <mergeCell ref="AC319:AM319"/>
    <mergeCell ref="A322:G324"/>
    <mergeCell ref="H322:I322"/>
    <mergeCell ref="J322:O322"/>
    <mergeCell ref="A321:G321"/>
    <mergeCell ref="H323:I323"/>
    <mergeCell ref="J323:W323"/>
    <mergeCell ref="X323:AB323"/>
    <mergeCell ref="AC323:AF323"/>
    <mergeCell ref="AG323:AH323"/>
    <mergeCell ref="AI323:AM323"/>
    <mergeCell ref="H321:W321"/>
    <mergeCell ref="X321:AB321"/>
    <mergeCell ref="AC321:AM321"/>
    <mergeCell ref="Z322:AM322"/>
    <mergeCell ref="P322:Q322"/>
    <mergeCell ref="R322:W322"/>
    <mergeCell ref="X322:Y322"/>
    <mergeCell ref="A325:G328"/>
    <mergeCell ref="H325:AM325"/>
    <mergeCell ref="H326:L326"/>
    <mergeCell ref="M326:W326"/>
    <mergeCell ref="X326:AM326"/>
    <mergeCell ref="H327:L327"/>
    <mergeCell ref="M327:O327"/>
    <mergeCell ref="H328:L328"/>
    <mergeCell ref="M328:AM328"/>
    <mergeCell ref="H324:I324"/>
    <mergeCell ref="J324:W324"/>
    <mergeCell ref="X324:AM324"/>
    <mergeCell ref="P327:Q327"/>
    <mergeCell ref="R327:W327"/>
    <mergeCell ref="X327:AB327"/>
    <mergeCell ref="AC327:AM327"/>
    <mergeCell ref="A329:G332"/>
    <mergeCell ref="H329:AM329"/>
    <mergeCell ref="H330:L330"/>
    <mergeCell ref="M330:W330"/>
    <mergeCell ref="X330:AM330"/>
    <mergeCell ref="H331:L331"/>
    <mergeCell ref="M331:O331"/>
    <mergeCell ref="P331:Q331"/>
    <mergeCell ref="R331:W331"/>
    <mergeCell ref="X331:AB331"/>
    <mergeCell ref="AC331:AM331"/>
    <mergeCell ref="H332:L332"/>
    <mergeCell ref="M332:AM332"/>
    <mergeCell ref="A333:G335"/>
    <mergeCell ref="H333:I333"/>
    <mergeCell ref="J333:W333"/>
    <mergeCell ref="X333:Y333"/>
    <mergeCell ref="Z333:AM333"/>
    <mergeCell ref="H334:I334"/>
    <mergeCell ref="J334:W334"/>
    <mergeCell ref="X334:Y334"/>
    <mergeCell ref="Z334:AM334"/>
    <mergeCell ref="H335:I335"/>
    <mergeCell ref="J335:W335"/>
    <mergeCell ref="X335:Y335"/>
    <mergeCell ref="Z335:AM335"/>
    <mergeCell ref="A336:G336"/>
    <mergeCell ref="H336:W336"/>
    <mergeCell ref="X336:AM336"/>
    <mergeCell ref="A337:G342"/>
    <mergeCell ref="H337:L337"/>
    <mergeCell ref="M337:AM337"/>
    <mergeCell ref="H338:L338"/>
    <mergeCell ref="M338:AM338"/>
    <mergeCell ref="H339:W339"/>
    <mergeCell ref="X339:AM339"/>
    <mergeCell ref="AF349:AM349"/>
    <mergeCell ref="AF348:AM348"/>
    <mergeCell ref="AF347:AM347"/>
    <mergeCell ref="H342:W342"/>
    <mergeCell ref="X342:AM342"/>
    <mergeCell ref="AB345:AC345"/>
    <mergeCell ref="AD345:AE345"/>
    <mergeCell ref="T345:U345"/>
    <mergeCell ref="X346:AE346"/>
    <mergeCell ref="A343:AM343"/>
    <mergeCell ref="A344:AM344"/>
    <mergeCell ref="AJ345:AK345"/>
    <mergeCell ref="A345:O345"/>
    <mergeCell ref="V345:W345"/>
    <mergeCell ref="A348:O348"/>
    <mergeCell ref="P348:W348"/>
    <mergeCell ref="X348:AE348"/>
    <mergeCell ref="AF346:AM346"/>
    <mergeCell ref="AL345:AM345"/>
    <mergeCell ref="X349:AE349"/>
    <mergeCell ref="A349:O349"/>
    <mergeCell ref="P349:W349"/>
    <mergeCell ref="H358:O358"/>
    <mergeCell ref="A355:AM355"/>
    <mergeCell ref="H357:O357"/>
    <mergeCell ref="A352:O352"/>
    <mergeCell ref="X353:AE353"/>
    <mergeCell ref="X352:AE352"/>
    <mergeCell ref="AF350:AM350"/>
    <mergeCell ref="A350:O350"/>
    <mergeCell ref="AF351:AM351"/>
    <mergeCell ref="P351:W351"/>
    <mergeCell ref="A364:G364"/>
    <mergeCell ref="H364:AM364"/>
    <mergeCell ref="A359:G359"/>
    <mergeCell ref="H359:O359"/>
    <mergeCell ref="P359:W359"/>
    <mergeCell ref="X359:AE359"/>
    <mergeCell ref="AF359:AM359"/>
    <mergeCell ref="A363:G363"/>
    <mergeCell ref="H363:AM363"/>
    <mergeCell ref="A361:AM361"/>
    <mergeCell ref="H340:L340"/>
    <mergeCell ref="H362:AM362"/>
    <mergeCell ref="A357:G357"/>
    <mergeCell ref="AF353:AM353"/>
    <mergeCell ref="A358:G358"/>
    <mergeCell ref="P350:W350"/>
    <mergeCell ref="A351:O351"/>
    <mergeCell ref="X350:AE350"/>
    <mergeCell ref="X351:AE351"/>
    <mergeCell ref="P352:W352"/>
    <mergeCell ref="A362:G362"/>
    <mergeCell ref="A346:O346"/>
    <mergeCell ref="X347:AE347"/>
    <mergeCell ref="P346:W346"/>
    <mergeCell ref="A347:O347"/>
    <mergeCell ref="P347:W347"/>
    <mergeCell ref="A356:G356"/>
    <mergeCell ref="H356:O356"/>
    <mergeCell ref="A353:O353"/>
    <mergeCell ref="P353:W353"/>
    <mergeCell ref="AJ59:AM59"/>
    <mergeCell ref="H64:J64"/>
    <mergeCell ref="K64:L64"/>
    <mergeCell ref="H62:I62"/>
    <mergeCell ref="AG62:AI62"/>
    <mergeCell ref="Z61:AM61"/>
    <mergeCell ref="H59:I59"/>
    <mergeCell ref="R61:W61"/>
    <mergeCell ref="H61:I61"/>
    <mergeCell ref="J61:O61"/>
    <mergeCell ref="H57:AA57"/>
    <mergeCell ref="J58:O58"/>
    <mergeCell ref="AF358:AM358"/>
    <mergeCell ref="AG59:AI59"/>
    <mergeCell ref="X59:AB59"/>
    <mergeCell ref="AC59:AF59"/>
    <mergeCell ref="AF352:AM352"/>
    <mergeCell ref="M340:AM340"/>
    <mergeCell ref="H341:L341"/>
    <mergeCell ref="M341:AM341"/>
    <mergeCell ref="X358:AE358"/>
    <mergeCell ref="T52:V52"/>
    <mergeCell ref="AJ52:AM52"/>
    <mergeCell ref="W52:AA52"/>
    <mergeCell ref="P357:W357"/>
    <mergeCell ref="AF357:AM357"/>
    <mergeCell ref="AB68:AC68"/>
    <mergeCell ref="P358:W358"/>
    <mergeCell ref="A354:AM354"/>
    <mergeCell ref="AD64:AG64"/>
    <mergeCell ref="Z75:AM75"/>
    <mergeCell ref="AA69:AD69"/>
    <mergeCell ref="AG65:AM65"/>
    <mergeCell ref="X357:AE357"/>
    <mergeCell ref="P356:W356"/>
    <mergeCell ref="AE69:AM69"/>
    <mergeCell ref="X73:AB73"/>
    <mergeCell ref="AA79:AD79"/>
    <mergeCell ref="V82:Z82"/>
    <mergeCell ref="AG79:AM79"/>
    <mergeCell ref="X79:Z79"/>
    <mergeCell ref="AF356:AM356"/>
    <mergeCell ref="X356:AE356"/>
    <mergeCell ref="Z89:AM89"/>
    <mergeCell ref="Z84:AM84"/>
    <mergeCell ref="AC85:AF85"/>
    <mergeCell ref="Z87:AM87"/>
    <mergeCell ref="H69:P69"/>
    <mergeCell ref="P64:S64"/>
    <mergeCell ref="AH64:AI64"/>
    <mergeCell ref="AE65:AF65"/>
    <mergeCell ref="AG76:AI76"/>
    <mergeCell ref="Z77:AM77"/>
    <mergeCell ref="Z72:AM72"/>
    <mergeCell ref="X71:AB71"/>
    <mergeCell ref="AJ76:AM76"/>
    <mergeCell ref="AC73:AF73"/>
    <mergeCell ref="P46:Q46"/>
    <mergeCell ref="R46:W46"/>
    <mergeCell ref="X44:AB44"/>
    <mergeCell ref="J46:O46"/>
    <mergeCell ref="A45:G45"/>
    <mergeCell ref="X45:AB45"/>
    <mergeCell ref="H44:W44"/>
    <mergeCell ref="H45:W45"/>
    <mergeCell ref="X46:Y46"/>
    <mergeCell ref="H46:I46"/>
    <mergeCell ref="X75:Y75"/>
    <mergeCell ref="AC70:AM70"/>
    <mergeCell ref="AE68:AM68"/>
    <mergeCell ref="AB52:AC52"/>
    <mergeCell ref="AG53:AM53"/>
    <mergeCell ref="AB57:AD57"/>
    <mergeCell ref="U55:AM55"/>
    <mergeCell ref="AJ73:AM73"/>
    <mergeCell ref="X72:Y72"/>
    <mergeCell ref="AG73:AI73"/>
    <mergeCell ref="AJ85:AM85"/>
    <mergeCell ref="X85:AB85"/>
    <mergeCell ref="AG85:AI85"/>
    <mergeCell ref="X84:Y84"/>
    <mergeCell ref="A82:G82"/>
    <mergeCell ref="A53:G53"/>
    <mergeCell ref="J75:O75"/>
    <mergeCell ref="A71:G71"/>
    <mergeCell ref="A75:G77"/>
    <mergeCell ref="H76:I76"/>
    <mergeCell ref="A69:G69"/>
    <mergeCell ref="A68:T68"/>
    <mergeCell ref="H71:W71"/>
    <mergeCell ref="R58:W58"/>
    <mergeCell ref="A67:AM67"/>
    <mergeCell ref="A72:G73"/>
    <mergeCell ref="A65:G65"/>
    <mergeCell ref="AC71:AM71"/>
    <mergeCell ref="P58:Q58"/>
    <mergeCell ref="X58:Y58"/>
    <mergeCell ref="A52:G52"/>
    <mergeCell ref="J59:W59"/>
    <mergeCell ref="AE53:AF53"/>
    <mergeCell ref="Z58:AM58"/>
    <mergeCell ref="AE57:AM57"/>
    <mergeCell ref="AA56:AD56"/>
    <mergeCell ref="H58:I58"/>
    <mergeCell ref="N53:Q53"/>
    <mergeCell ref="Q56:U56"/>
    <mergeCell ref="AE56:AM56"/>
    <mergeCell ref="R49:W49"/>
    <mergeCell ref="P49:Q49"/>
    <mergeCell ref="Z49:AM49"/>
    <mergeCell ref="H49:I49"/>
    <mergeCell ref="J49:O49"/>
    <mergeCell ref="H47:I47"/>
    <mergeCell ref="AG47:AI47"/>
    <mergeCell ref="AC47:AF47"/>
    <mergeCell ref="AG50:AI50"/>
    <mergeCell ref="H53:M53"/>
    <mergeCell ref="R53:W53"/>
    <mergeCell ref="H56:P56"/>
    <mergeCell ref="H50:I50"/>
    <mergeCell ref="H51:Y51"/>
    <mergeCell ref="M52:O52"/>
    <mergeCell ref="K52:L52"/>
    <mergeCell ref="X50:AB50"/>
    <mergeCell ref="Z51:AM51"/>
    <mergeCell ref="AE83:AM83"/>
    <mergeCell ref="AB83:AD83"/>
    <mergeCell ref="J76:W76"/>
    <mergeCell ref="H78:J78"/>
    <mergeCell ref="AE79:AF79"/>
    <mergeCell ref="Q82:U82"/>
    <mergeCell ref="AD78:AG78"/>
    <mergeCell ref="R79:W79"/>
    <mergeCell ref="AE82:AM82"/>
    <mergeCell ref="AA82:AD82"/>
    <mergeCell ref="A83:G83"/>
    <mergeCell ref="J50:W50"/>
    <mergeCell ref="A56:G56"/>
    <mergeCell ref="A31:G31"/>
    <mergeCell ref="A44:G44"/>
    <mergeCell ref="A46:G47"/>
    <mergeCell ref="A32:G33"/>
    <mergeCell ref="A43:G43"/>
    <mergeCell ref="A40:Q40"/>
    <mergeCell ref="H52:J52"/>
    <mergeCell ref="A39:G39"/>
    <mergeCell ref="A35:G37"/>
    <mergeCell ref="A55:T55"/>
    <mergeCell ref="H63:Y63"/>
    <mergeCell ref="A49:G51"/>
    <mergeCell ref="P52:S52"/>
    <mergeCell ref="A58:G59"/>
    <mergeCell ref="A57:G57"/>
    <mergeCell ref="A38:G38"/>
    <mergeCell ref="X49:Y49"/>
  </mergeCells>
  <dataValidations count="7">
    <dataValidation type="list" allowBlank="1" showInputMessage="1" showErrorMessage="1" sqref="H135:W135 H70:W70 H44:W44 H18:W18 H181:W181">
      <formula1>$AO$16:$AO$18</formula1>
    </dataValidation>
    <dataValidation type="list" allowBlank="1" showInputMessage="1" showErrorMessage="1" sqref="H19:W19 H71:W71 H45:W45 H136:W136 H182:W182">
      <formula1>$AO$19:$AO$25</formula1>
    </dataValidation>
    <dataValidation type="list" allowBlank="1" showInputMessage="1" showErrorMessage="1" sqref="J324:W324 J239:W239">
      <formula1>$AO$39:$AO$44</formula1>
    </dataValidation>
    <dataValidation type="list" allowBlank="1" showInputMessage="1" showErrorMessage="1" sqref="H358:AM358 H271:AM271 H273:AM273 H313:AM313 H315:AM315 H356:AM356">
      <formula1>$BN$26:$BN$39</formula1>
    </dataValidation>
    <dataValidation type="list" allowBlank="1" showInputMessage="1" showErrorMessage="1" sqref="H203:W203 H157:W157 H111:W111">
      <formula1>$AO$57</formula1>
    </dataValidation>
    <dataValidation type="list" allowBlank="1" showInputMessage="1" showErrorMessage="1" sqref="H209:W209 H114:W114 H117:W117 H160:W160 H163:W163 H206:W206">
      <formula1>$AO$68:$AO$71</formula1>
    </dataValidation>
    <dataValidation type="list" allowBlank="1" showInputMessage="1" showErrorMessage="1" sqref="H151:AM151 H199:AM199 H197:AM197 H107:AM107 H105:AM105 H153:AM153">
      <formula1>$AV$48:$AV$52</formula1>
    </dataValidation>
  </dataValidations>
  <printOptions/>
  <pageMargins left="0.1968503937007874" right="0.1968503937007874" top="0.1968503937007874" bottom="0.7874015748031497" header="0.4724409448818898" footer="0.31496062992125984"/>
  <pageSetup fitToHeight="4" fitToWidth="1" horizontalDpi="600" verticalDpi="600" orientation="portrait" paperSize="9" scale="52" r:id="rId2"/>
  <headerFooter>
    <oddFooter>&amp;LПодпись заявителя, печать&amp;RСтр. &amp;P из &amp;N</oddFooter>
  </headerFooter>
  <rowBreaks count="1" manualBreakCount="1">
    <brk id="80" max="3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>
    <tabColor rgb="FF00B050"/>
  </sheetPr>
  <dimension ref="A13:BN387"/>
  <sheetViews>
    <sheetView view="pageBreakPreview" zoomScale="85" zoomScaleSheetLayoutView="85" zoomScalePageLayoutView="0" workbookViewId="0" topLeftCell="A1">
      <selection activeCell="X29" sqref="X29:Y29"/>
    </sheetView>
  </sheetViews>
  <sheetFormatPr defaultColWidth="9.00390625" defaultRowHeight="12.75"/>
  <cols>
    <col min="1" max="6" width="4.25390625" style="0" customWidth="1"/>
    <col min="7" max="7" width="3.75390625" style="0" customWidth="1"/>
    <col min="8" max="9" width="6.625" style="0" customWidth="1"/>
    <col min="10" max="14" width="4.25390625" style="0" customWidth="1"/>
    <col min="15" max="15" width="2.625" style="0" customWidth="1"/>
    <col min="16" max="16" width="5.375" style="0" customWidth="1"/>
    <col min="17" max="17" width="5.875" style="0" customWidth="1"/>
    <col min="18" max="24" width="4.25390625" style="0" customWidth="1"/>
    <col min="25" max="25" width="4.875" style="0" customWidth="1"/>
    <col min="26" max="26" width="6.625" style="0" customWidth="1"/>
    <col min="27" max="27" width="11.75390625" style="0" customWidth="1"/>
    <col min="28" max="28" width="12.00390625" style="0" customWidth="1"/>
    <col min="29" max="32" width="4.25390625" style="0" customWidth="1"/>
    <col min="33" max="33" width="4.375" style="0" customWidth="1"/>
    <col min="34" max="35" width="6.625" style="0" customWidth="1"/>
    <col min="36" max="36" width="5.125" style="0" customWidth="1"/>
    <col min="37" max="37" width="4.25390625" style="0" hidden="1" customWidth="1"/>
    <col min="38" max="38" width="4.25390625" style="0" customWidth="1"/>
    <col min="39" max="39" width="15.25390625" style="0" customWidth="1"/>
    <col min="40" max="45" width="4.25390625" style="0" hidden="1" customWidth="1"/>
    <col min="46" max="61" width="9.125" style="0" hidden="1" customWidth="1"/>
  </cols>
  <sheetData>
    <row r="1" ht="3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spans="1:49" ht="12" customHeight="1" thickBot="1">
      <c r="A13" s="424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1246" t="s">
        <v>646</v>
      </c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6"/>
      <c r="AI13" s="1246"/>
      <c r="AJ13" s="1246"/>
      <c r="AK13" s="1246"/>
      <c r="AL13" s="1246"/>
      <c r="AM13" s="1246"/>
      <c r="AN13" s="425"/>
      <c r="AO13" s="425"/>
      <c r="AP13" s="425"/>
      <c r="AQ13" s="425"/>
      <c r="AR13" s="425"/>
      <c r="AS13" s="425"/>
      <c r="AT13" s="425"/>
      <c r="AU13" s="425"/>
      <c r="AV13" s="425"/>
      <c r="AW13" s="426"/>
    </row>
    <row r="14" spans="1:49" ht="67.5" customHeight="1">
      <c r="A14" s="1426" t="s">
        <v>636</v>
      </c>
      <c r="B14" s="1427"/>
      <c r="C14" s="1427"/>
      <c r="D14" s="1427"/>
      <c r="E14" s="1427"/>
      <c r="F14" s="1427"/>
      <c r="G14" s="1427"/>
      <c r="H14" s="1427"/>
      <c r="I14" s="1427"/>
      <c r="J14" s="1427"/>
      <c r="K14" s="1427"/>
      <c r="L14" s="1427"/>
      <c r="M14" s="1427"/>
      <c r="N14" s="1427"/>
      <c r="O14" s="1427"/>
      <c r="P14" s="1427"/>
      <c r="Q14" s="1427"/>
      <c r="R14" s="1427"/>
      <c r="S14" s="1427"/>
      <c r="T14" s="1427"/>
      <c r="U14" s="1427"/>
      <c r="V14" s="1427"/>
      <c r="W14" s="1427"/>
      <c r="X14" s="1427"/>
      <c r="Y14" s="1427"/>
      <c r="Z14" s="1427"/>
      <c r="AA14" s="1427"/>
      <c r="AB14" s="1427"/>
      <c r="AC14" s="1427"/>
      <c r="AD14" s="1427"/>
      <c r="AE14" s="1427"/>
      <c r="AF14" s="1427"/>
      <c r="AG14" s="1427"/>
      <c r="AH14" s="1427"/>
      <c r="AI14" s="1427"/>
      <c r="AJ14" s="1427"/>
      <c r="AK14" s="1427"/>
      <c r="AL14" s="1427"/>
      <c r="AM14" s="1428"/>
      <c r="AN14" s="276"/>
      <c r="AO14" s="314" t="s">
        <v>137</v>
      </c>
      <c r="AP14" s="276"/>
      <c r="AQ14" s="276"/>
      <c r="AR14" s="276"/>
      <c r="AS14" s="276"/>
      <c r="AT14" s="276"/>
      <c r="AU14" s="276"/>
      <c r="AV14" s="276"/>
      <c r="AW14" s="277"/>
    </row>
    <row r="15" spans="1:49" s="77" customFormat="1" ht="30" customHeight="1">
      <c r="A15" s="1429" t="s">
        <v>57</v>
      </c>
      <c r="B15" s="1430"/>
      <c r="C15" s="1430"/>
      <c r="D15" s="1430"/>
      <c r="E15" s="1430"/>
      <c r="F15" s="1430"/>
      <c r="G15" s="1431"/>
      <c r="H15" s="1389"/>
      <c r="I15" s="1390"/>
      <c r="J15" s="1390"/>
      <c r="K15" s="1390"/>
      <c r="L15" s="1390"/>
      <c r="M15" s="1390"/>
      <c r="N15" s="1390"/>
      <c r="O15" s="1390"/>
      <c r="P15" s="1391"/>
      <c r="Q15" s="1392" t="s">
        <v>55</v>
      </c>
      <c r="R15" s="1392"/>
      <c r="S15" s="1392"/>
      <c r="T15" s="1392"/>
      <c r="U15" s="1392"/>
      <c r="V15" s="1419"/>
      <c r="W15" s="1419"/>
      <c r="X15" s="1419"/>
      <c r="Y15" s="1419"/>
      <c r="Z15" s="1419"/>
      <c r="AA15" s="1392" t="s">
        <v>56</v>
      </c>
      <c r="AB15" s="1392"/>
      <c r="AC15" s="1392"/>
      <c r="AD15" s="1392"/>
      <c r="AE15" s="1419"/>
      <c r="AF15" s="1419"/>
      <c r="AG15" s="1419"/>
      <c r="AH15" s="1419"/>
      <c r="AI15" s="1419"/>
      <c r="AJ15" s="1419"/>
      <c r="AK15" s="1419"/>
      <c r="AL15" s="1419"/>
      <c r="AM15" s="1419"/>
      <c r="AN15" s="315"/>
      <c r="AO15" s="316" t="s">
        <v>240</v>
      </c>
      <c r="AP15" s="315"/>
      <c r="AQ15" s="315"/>
      <c r="AR15" s="315"/>
      <c r="AS15" s="315"/>
      <c r="AT15" s="315"/>
      <c r="AU15" s="315"/>
      <c r="AV15" s="315"/>
      <c r="AW15" s="317"/>
    </row>
    <row r="16" spans="1:49" s="77" customFormat="1" ht="20.25" customHeight="1">
      <c r="A16" s="1438" t="s">
        <v>336</v>
      </c>
      <c r="B16" s="1290"/>
      <c r="C16" s="1290"/>
      <c r="D16" s="1290"/>
      <c r="E16" s="1290"/>
      <c r="F16" s="1290"/>
      <c r="G16" s="1290"/>
      <c r="H16" s="1386"/>
      <c r="I16" s="1387"/>
      <c r="J16" s="1387"/>
      <c r="K16" s="1387"/>
      <c r="L16" s="1387"/>
      <c r="M16" s="1387"/>
      <c r="N16" s="1387"/>
      <c r="O16" s="1387"/>
      <c r="P16" s="1387"/>
      <c r="Q16" s="1387"/>
      <c r="R16" s="1387"/>
      <c r="S16" s="1387"/>
      <c r="T16" s="1387"/>
      <c r="U16" s="1387"/>
      <c r="V16" s="1387"/>
      <c r="W16" s="1388"/>
      <c r="X16" s="1437" t="s">
        <v>337</v>
      </c>
      <c r="Y16" s="1437"/>
      <c r="Z16" s="1437"/>
      <c r="AA16" s="1437"/>
      <c r="AB16" s="1437"/>
      <c r="AC16" s="1373"/>
      <c r="AD16" s="1373"/>
      <c r="AE16" s="1373"/>
      <c r="AF16" s="1373"/>
      <c r="AG16" s="1373"/>
      <c r="AH16" s="1373"/>
      <c r="AI16" s="1373"/>
      <c r="AJ16" s="1373"/>
      <c r="AK16" s="1373"/>
      <c r="AL16" s="1373"/>
      <c r="AM16" s="1374"/>
      <c r="AN16" s="315"/>
      <c r="AO16" s="316" t="s">
        <v>220</v>
      </c>
      <c r="AP16" s="315"/>
      <c r="AQ16" s="315"/>
      <c r="AR16" s="315"/>
      <c r="AS16" s="315"/>
      <c r="AT16" s="315"/>
      <c r="AU16" s="315"/>
      <c r="AV16" s="315"/>
      <c r="AW16" s="317"/>
    </row>
    <row r="17" spans="1:49" s="77" customFormat="1" ht="20.25" customHeight="1">
      <c r="A17" s="1432" t="s">
        <v>338</v>
      </c>
      <c r="B17" s="1433"/>
      <c r="C17" s="1433"/>
      <c r="D17" s="1433"/>
      <c r="E17" s="1433"/>
      <c r="F17" s="1433"/>
      <c r="G17" s="1433"/>
      <c r="H17" s="1434"/>
      <c r="I17" s="1435"/>
      <c r="J17" s="1435"/>
      <c r="K17" s="1435"/>
      <c r="L17" s="1435"/>
      <c r="M17" s="1435"/>
      <c r="N17" s="1435"/>
      <c r="O17" s="1435"/>
      <c r="P17" s="1435"/>
      <c r="Q17" s="1435"/>
      <c r="R17" s="1435"/>
      <c r="S17" s="1435"/>
      <c r="T17" s="1435"/>
      <c r="U17" s="1435"/>
      <c r="V17" s="1435"/>
      <c r="W17" s="1436"/>
      <c r="X17" s="1394" t="s">
        <v>339</v>
      </c>
      <c r="Y17" s="1394"/>
      <c r="Z17" s="1394"/>
      <c r="AA17" s="1394"/>
      <c r="AB17" s="1394"/>
      <c r="AC17" s="1375"/>
      <c r="AD17" s="1375"/>
      <c r="AE17" s="1375"/>
      <c r="AF17" s="1375"/>
      <c r="AG17" s="1375"/>
      <c r="AH17" s="1375"/>
      <c r="AI17" s="1375"/>
      <c r="AJ17" s="1375"/>
      <c r="AK17" s="1375"/>
      <c r="AL17" s="1375"/>
      <c r="AM17" s="1376"/>
      <c r="AN17" s="315"/>
      <c r="AO17" s="316" t="s">
        <v>137</v>
      </c>
      <c r="AP17" s="315"/>
      <c r="AQ17" s="315"/>
      <c r="AR17" s="315"/>
      <c r="AS17" s="315"/>
      <c r="AT17" s="315"/>
      <c r="AU17" s="315"/>
      <c r="AV17" s="315"/>
      <c r="AW17" s="317"/>
    </row>
    <row r="18" spans="1:49" s="77" customFormat="1" ht="20.25" customHeight="1">
      <c r="A18" s="1249" t="s">
        <v>242</v>
      </c>
      <c r="B18" s="1249"/>
      <c r="C18" s="1249"/>
      <c r="D18" s="1249"/>
      <c r="E18" s="1249"/>
      <c r="F18" s="1249"/>
      <c r="G18" s="1249"/>
      <c r="H18" s="1393" t="s">
        <v>341</v>
      </c>
      <c r="I18" s="1394"/>
      <c r="J18" s="1409"/>
      <c r="K18" s="1410"/>
      <c r="L18" s="1410"/>
      <c r="M18" s="1410"/>
      <c r="N18" s="1410"/>
      <c r="O18" s="1411"/>
      <c r="P18" s="1394" t="s">
        <v>342</v>
      </c>
      <c r="Q18" s="1394"/>
      <c r="R18" s="1375"/>
      <c r="S18" s="1375"/>
      <c r="T18" s="1375"/>
      <c r="U18" s="1375"/>
      <c r="V18" s="1375"/>
      <c r="W18" s="1375"/>
      <c r="X18" s="1394" t="s">
        <v>343</v>
      </c>
      <c r="Y18" s="1394"/>
      <c r="Z18" s="1375"/>
      <c r="AA18" s="1375"/>
      <c r="AB18" s="1375"/>
      <c r="AC18" s="1375"/>
      <c r="AD18" s="1375"/>
      <c r="AE18" s="1375"/>
      <c r="AF18" s="1375"/>
      <c r="AG18" s="1375"/>
      <c r="AH18" s="1375"/>
      <c r="AI18" s="1375"/>
      <c r="AJ18" s="1375"/>
      <c r="AK18" s="1375"/>
      <c r="AL18" s="1375"/>
      <c r="AM18" s="1376"/>
      <c r="AN18" s="315"/>
      <c r="AO18" s="316" t="s">
        <v>163</v>
      </c>
      <c r="AP18" s="315"/>
      <c r="AQ18" s="315"/>
      <c r="AR18" s="315"/>
      <c r="AS18" s="315"/>
      <c r="AT18" s="315"/>
      <c r="AU18" s="315"/>
      <c r="AV18" s="315"/>
      <c r="AW18" s="317"/>
    </row>
    <row r="19" spans="1:49" s="77" customFormat="1" ht="20.25" customHeight="1">
      <c r="A19" s="1249"/>
      <c r="B19" s="1249"/>
      <c r="C19" s="1249"/>
      <c r="D19" s="1249"/>
      <c r="E19" s="1249"/>
      <c r="F19" s="1249"/>
      <c r="G19" s="1249"/>
      <c r="H19" s="1393" t="s">
        <v>344</v>
      </c>
      <c r="I19" s="1394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94" t="s">
        <v>345</v>
      </c>
      <c r="Y19" s="1394"/>
      <c r="Z19" s="1394"/>
      <c r="AA19" s="1394"/>
      <c r="AB19" s="1394"/>
      <c r="AC19" s="1375"/>
      <c r="AD19" s="1375"/>
      <c r="AE19" s="1375"/>
      <c r="AF19" s="1375"/>
      <c r="AG19" s="1394" t="s">
        <v>346</v>
      </c>
      <c r="AH19" s="1394"/>
      <c r="AI19" s="1394"/>
      <c r="AJ19" s="1375"/>
      <c r="AK19" s="1375"/>
      <c r="AL19" s="1375"/>
      <c r="AM19" s="1376"/>
      <c r="AN19" s="315"/>
      <c r="AO19" s="316" t="s">
        <v>165</v>
      </c>
      <c r="AP19" s="315"/>
      <c r="AQ19" s="315"/>
      <c r="AR19" s="315"/>
      <c r="AS19" s="315"/>
      <c r="AT19" s="315"/>
      <c r="AU19" s="315"/>
      <c r="AV19" s="315"/>
      <c r="AW19" s="317"/>
    </row>
    <row r="20" spans="1:49" s="77" customFormat="1" ht="9" customHeight="1">
      <c r="A20" s="352"/>
      <c r="B20" s="353"/>
      <c r="C20" s="353"/>
      <c r="D20" s="353"/>
      <c r="E20" s="353"/>
      <c r="F20" s="353"/>
      <c r="G20" s="354"/>
      <c r="H20" s="1396"/>
      <c r="I20" s="1396"/>
      <c r="J20" s="1396"/>
      <c r="K20" s="1396"/>
      <c r="L20" s="1396"/>
      <c r="M20" s="1396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396"/>
      <c r="Z20" s="1421"/>
      <c r="AA20" s="1421"/>
      <c r="AB20" s="1421"/>
      <c r="AC20" s="1421"/>
      <c r="AD20" s="1421"/>
      <c r="AE20" s="1421"/>
      <c r="AF20" s="1421"/>
      <c r="AG20" s="1421"/>
      <c r="AH20" s="1421"/>
      <c r="AI20" s="1421"/>
      <c r="AJ20" s="1421"/>
      <c r="AK20" s="1421"/>
      <c r="AL20" s="1421"/>
      <c r="AM20" s="1422"/>
      <c r="AN20" s="315"/>
      <c r="AO20" s="316" t="s">
        <v>347</v>
      </c>
      <c r="AP20" s="315"/>
      <c r="AQ20" s="315"/>
      <c r="AR20" s="315"/>
      <c r="AS20" s="315"/>
      <c r="AT20" s="315"/>
      <c r="AU20" s="315"/>
      <c r="AV20" s="315"/>
      <c r="AW20" s="317"/>
    </row>
    <row r="21" spans="1:49" s="77" customFormat="1" ht="20.25" customHeight="1">
      <c r="A21" s="1249" t="s">
        <v>340</v>
      </c>
      <c r="B21" s="1249"/>
      <c r="C21" s="1249"/>
      <c r="D21" s="1249"/>
      <c r="E21" s="1249"/>
      <c r="F21" s="1249"/>
      <c r="G21" s="1249"/>
      <c r="H21" s="1393" t="s">
        <v>341</v>
      </c>
      <c r="I21" s="1394"/>
      <c r="J21" s="1689"/>
      <c r="K21" s="1690"/>
      <c r="L21" s="1690"/>
      <c r="M21" s="1690"/>
      <c r="N21" s="1690"/>
      <c r="O21" s="1691"/>
      <c r="P21" s="1394" t="s">
        <v>342</v>
      </c>
      <c r="Q21" s="1394"/>
      <c r="R21" s="1375"/>
      <c r="S21" s="1375"/>
      <c r="T21" s="1375"/>
      <c r="U21" s="1375"/>
      <c r="V21" s="1375"/>
      <c r="W21" s="1375"/>
      <c r="X21" s="1394" t="s">
        <v>343</v>
      </c>
      <c r="Y21" s="1394"/>
      <c r="Z21" s="1375"/>
      <c r="AA21" s="1375"/>
      <c r="AB21" s="1375"/>
      <c r="AC21" s="1375"/>
      <c r="AD21" s="1375"/>
      <c r="AE21" s="1375"/>
      <c r="AF21" s="1375"/>
      <c r="AG21" s="1375"/>
      <c r="AH21" s="1375"/>
      <c r="AI21" s="1375"/>
      <c r="AJ21" s="1375"/>
      <c r="AK21" s="1375"/>
      <c r="AL21" s="1375"/>
      <c r="AM21" s="1376"/>
      <c r="AN21" s="315"/>
      <c r="AO21" s="316" t="s">
        <v>350</v>
      </c>
      <c r="AP21" s="315"/>
      <c r="AQ21" s="315"/>
      <c r="AR21" s="315"/>
      <c r="AS21" s="315"/>
      <c r="AT21" s="315"/>
      <c r="AU21" s="315"/>
      <c r="AV21" s="315"/>
      <c r="AW21" s="317"/>
    </row>
    <row r="22" spans="1:49" s="77" customFormat="1" ht="20.25" customHeight="1">
      <c r="A22" s="1249"/>
      <c r="B22" s="1249"/>
      <c r="C22" s="1249"/>
      <c r="D22" s="1249"/>
      <c r="E22" s="1249"/>
      <c r="F22" s="1249"/>
      <c r="G22" s="1249"/>
      <c r="H22" s="1393" t="s">
        <v>344</v>
      </c>
      <c r="I22" s="1394"/>
      <c r="J22" s="1685"/>
      <c r="K22" s="1685"/>
      <c r="L22" s="1685"/>
      <c r="M22" s="1685"/>
      <c r="N22" s="1685"/>
      <c r="O22" s="1685"/>
      <c r="P22" s="1685"/>
      <c r="Q22" s="1685"/>
      <c r="R22" s="1685"/>
      <c r="S22" s="1685"/>
      <c r="T22" s="1685"/>
      <c r="U22" s="1685"/>
      <c r="V22" s="1685"/>
      <c r="W22" s="1685"/>
      <c r="X22" s="1394" t="s">
        <v>345</v>
      </c>
      <c r="Y22" s="1394"/>
      <c r="Z22" s="1394"/>
      <c r="AA22" s="1394"/>
      <c r="AB22" s="1394"/>
      <c r="AC22" s="1375"/>
      <c r="AD22" s="1375"/>
      <c r="AE22" s="1375"/>
      <c r="AF22" s="1375"/>
      <c r="AG22" s="1394" t="s">
        <v>346</v>
      </c>
      <c r="AH22" s="1394"/>
      <c r="AI22" s="1394"/>
      <c r="AJ22" s="1375"/>
      <c r="AK22" s="1375"/>
      <c r="AL22" s="1375"/>
      <c r="AM22" s="1376"/>
      <c r="AN22" s="315"/>
      <c r="AO22" s="316"/>
      <c r="AP22" s="315"/>
      <c r="AQ22" s="315"/>
      <c r="AR22" s="315"/>
      <c r="AS22" s="315"/>
      <c r="AT22" s="315"/>
      <c r="AU22" s="315"/>
      <c r="AV22" s="315"/>
      <c r="AW22" s="317"/>
    </row>
    <row r="23" spans="1:49" s="77" customFormat="1" ht="20.25" customHeight="1" thickBot="1">
      <c r="A23" s="1687" t="s">
        <v>203</v>
      </c>
      <c r="B23" s="1688"/>
      <c r="C23" s="1688"/>
      <c r="D23" s="1688"/>
      <c r="E23" s="1688"/>
      <c r="F23" s="1688"/>
      <c r="G23" s="1688"/>
      <c r="H23" s="1587"/>
      <c r="I23" s="1588"/>
      <c r="J23" s="1588"/>
      <c r="K23" s="1588"/>
      <c r="L23" s="1588"/>
      <c r="M23" s="1589"/>
      <c r="N23" s="1031" t="s">
        <v>201</v>
      </c>
      <c r="O23" s="1085"/>
      <c r="P23" s="1085"/>
      <c r="Q23" s="1032"/>
      <c r="R23" s="1587"/>
      <c r="S23" s="1588"/>
      <c r="T23" s="1588"/>
      <c r="U23" s="1588"/>
      <c r="V23" s="1588"/>
      <c r="W23" s="1589"/>
      <c r="X23" s="1091" t="s">
        <v>75</v>
      </c>
      <c r="Y23" s="1091"/>
      <c r="Z23" s="1091"/>
      <c r="AA23" s="1588"/>
      <c r="AB23" s="1588"/>
      <c r="AC23" s="1588"/>
      <c r="AD23" s="1589"/>
      <c r="AE23" s="1031" t="s">
        <v>76</v>
      </c>
      <c r="AF23" s="1032"/>
      <c r="AG23" s="1587"/>
      <c r="AH23" s="1588"/>
      <c r="AI23" s="1588"/>
      <c r="AJ23" s="1588"/>
      <c r="AK23" s="1588"/>
      <c r="AL23" s="1588"/>
      <c r="AM23" s="1684"/>
      <c r="AN23" s="315"/>
      <c r="AO23" s="316"/>
      <c r="AP23" s="315"/>
      <c r="AQ23" s="315"/>
      <c r="AR23" s="315"/>
      <c r="AS23" s="315"/>
      <c r="AT23" s="315"/>
      <c r="AU23" s="315"/>
      <c r="AV23" s="315"/>
      <c r="AW23" s="317"/>
    </row>
    <row r="24" spans="1:66" s="77" customFormat="1" ht="42" customHeight="1">
      <c r="A24" s="1547" t="s">
        <v>348</v>
      </c>
      <c r="B24" s="1292"/>
      <c r="C24" s="1292"/>
      <c r="D24" s="1292"/>
      <c r="E24" s="1292"/>
      <c r="F24" s="1292"/>
      <c r="G24" s="1293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2"/>
      <c r="Y24" s="1682"/>
      <c r="Z24" s="1682"/>
      <c r="AA24" s="1683"/>
      <c r="AB24" s="1379" t="s">
        <v>349</v>
      </c>
      <c r="AC24" s="1379"/>
      <c r="AD24" s="1380"/>
      <c r="AE24" s="1414"/>
      <c r="AF24" s="1415"/>
      <c r="AG24" s="1415"/>
      <c r="AH24" s="1415"/>
      <c r="AI24" s="1415"/>
      <c r="AJ24" s="1415"/>
      <c r="AK24" s="1415"/>
      <c r="AL24" s="1415"/>
      <c r="AM24" s="1416"/>
      <c r="AN24" s="315" t="s">
        <v>138</v>
      </c>
      <c r="AO24" s="318"/>
      <c r="AP24" s="315"/>
      <c r="AQ24" s="315"/>
      <c r="AR24" s="315"/>
      <c r="AS24" s="315"/>
      <c r="AT24" s="315"/>
      <c r="AU24" s="315"/>
      <c r="AV24" s="315"/>
      <c r="AW24" s="317"/>
      <c r="BN24" s="76" t="s">
        <v>209</v>
      </c>
    </row>
    <row r="25" spans="1:66" s="77" customFormat="1" ht="40.5" customHeight="1" thickBot="1">
      <c r="A25" s="1397" t="s">
        <v>51</v>
      </c>
      <c r="B25" s="1398"/>
      <c r="C25" s="1398"/>
      <c r="D25" s="1398"/>
      <c r="E25" s="1398"/>
      <c r="F25" s="1398"/>
      <c r="G25" s="1399"/>
      <c r="H25" s="1400" t="s">
        <v>52</v>
      </c>
      <c r="I25" s="1400"/>
      <c r="J25" s="1400"/>
      <c r="K25" s="1679"/>
      <c r="L25" s="1680"/>
      <c r="M25" s="1402" t="s">
        <v>327</v>
      </c>
      <c r="N25" s="1403"/>
      <c r="O25" s="1403"/>
      <c r="P25" s="1401"/>
      <c r="Q25" s="1401"/>
      <c r="R25" s="1401"/>
      <c r="S25" s="1401"/>
      <c r="T25" s="1407" t="s">
        <v>53</v>
      </c>
      <c r="U25" s="1408"/>
      <c r="V25" s="1408"/>
      <c r="W25" s="1463"/>
      <c r="X25" s="1464"/>
      <c r="Y25" s="1464"/>
      <c r="Z25" s="1464"/>
      <c r="AA25" s="1465"/>
      <c r="AB25" s="1459" t="s">
        <v>386</v>
      </c>
      <c r="AC25" s="1459"/>
      <c r="AD25" s="1382"/>
      <c r="AE25" s="1383"/>
      <c r="AF25" s="1383"/>
      <c r="AG25" s="1384"/>
      <c r="AH25" s="1381" t="s">
        <v>54</v>
      </c>
      <c r="AI25" s="1381"/>
      <c r="AJ25" s="1420"/>
      <c r="AK25" s="1383"/>
      <c r="AL25" s="1383"/>
      <c r="AM25" s="1384"/>
      <c r="AN25" s="315"/>
      <c r="AO25" s="316"/>
      <c r="AP25" s="315"/>
      <c r="AQ25" s="315"/>
      <c r="AR25" s="315"/>
      <c r="AS25" s="315"/>
      <c r="AT25" s="315"/>
      <c r="AU25" s="315"/>
      <c r="AV25" s="315"/>
      <c r="AW25" s="317"/>
      <c r="BN25" s="76"/>
    </row>
    <row r="26" spans="1:66" s="77" customFormat="1" ht="30" customHeight="1">
      <c r="A26" s="1385" t="s">
        <v>577</v>
      </c>
      <c r="B26" s="1364"/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364"/>
      <c r="O26" s="1364"/>
      <c r="P26" s="1364"/>
      <c r="Q26" s="1364"/>
      <c r="R26" s="1364"/>
      <c r="S26" s="1364"/>
      <c r="T26" s="1364"/>
      <c r="U26" s="1364"/>
      <c r="V26" s="1364"/>
      <c r="W26" s="1364"/>
      <c r="X26" s="1364"/>
      <c r="Y26" s="1364"/>
      <c r="Z26" s="1364"/>
      <c r="AA26" s="1364"/>
      <c r="AB26" s="1364"/>
      <c r="AC26" s="1364"/>
      <c r="AD26" s="1364"/>
      <c r="AE26" s="1364"/>
      <c r="AF26" s="1364"/>
      <c r="AG26" s="1364"/>
      <c r="AH26" s="1364"/>
      <c r="AI26" s="1364"/>
      <c r="AJ26" s="1364"/>
      <c r="AK26" s="1364"/>
      <c r="AL26" s="1364"/>
      <c r="AM26" s="1365"/>
      <c r="AN26" s="1074"/>
      <c r="AO26" s="1075"/>
      <c r="AP26" s="1075"/>
      <c r="AQ26" s="1075"/>
      <c r="AR26" s="1075"/>
      <c r="AS26" s="315"/>
      <c r="AT26" s="315"/>
      <c r="AU26" s="315"/>
      <c r="AV26" s="315"/>
      <c r="AW26" s="317"/>
      <c r="BN26" s="76"/>
    </row>
    <row r="27" spans="1:66" s="77" customFormat="1" ht="33" customHeight="1">
      <c r="A27" s="1294" t="s">
        <v>33</v>
      </c>
      <c r="B27" s="1295"/>
      <c r="C27" s="1295"/>
      <c r="D27" s="1295"/>
      <c r="E27" s="1295"/>
      <c r="F27" s="1295"/>
      <c r="G27" s="1295"/>
      <c r="H27" s="1417"/>
      <c r="I27" s="1417"/>
      <c r="J27" s="1417"/>
      <c r="K27" s="1417"/>
      <c r="L27" s="1417"/>
      <c r="M27" s="1417"/>
      <c r="N27" s="1417"/>
      <c r="O27" s="1417"/>
      <c r="P27" s="1417"/>
      <c r="Q27" s="1417"/>
      <c r="R27" s="1417"/>
      <c r="S27" s="1417"/>
      <c r="T27" s="1417"/>
      <c r="U27" s="1417"/>
      <c r="V27" s="1417"/>
      <c r="W27" s="1417"/>
      <c r="X27" s="1417"/>
      <c r="Y27" s="1417"/>
      <c r="Z27" s="1417"/>
      <c r="AA27" s="1418"/>
      <c r="AB27" s="1395" t="s">
        <v>109</v>
      </c>
      <c r="AC27" s="1395"/>
      <c r="AD27" s="1395"/>
      <c r="AE27" s="1412"/>
      <c r="AF27" s="1412"/>
      <c r="AG27" s="1412"/>
      <c r="AH27" s="1412"/>
      <c r="AI27" s="1412"/>
      <c r="AJ27" s="1412"/>
      <c r="AK27" s="1412"/>
      <c r="AL27" s="1412"/>
      <c r="AM27" s="1413"/>
      <c r="AN27" s="315"/>
      <c r="AO27" s="316"/>
      <c r="AP27" s="315"/>
      <c r="AQ27" s="315"/>
      <c r="AR27" s="315"/>
      <c r="AS27" s="315"/>
      <c r="AT27" s="315"/>
      <c r="AU27" s="315"/>
      <c r="AV27" s="315"/>
      <c r="AW27" s="317"/>
      <c r="BN27" s="76"/>
    </row>
    <row r="28" spans="1:66" s="77" customFormat="1" ht="27.75" customHeight="1">
      <c r="A28" s="1467" t="s">
        <v>57</v>
      </c>
      <c r="B28" s="1467"/>
      <c r="C28" s="1467"/>
      <c r="D28" s="1467"/>
      <c r="E28" s="1467"/>
      <c r="F28" s="1467"/>
      <c r="G28" s="1467"/>
      <c r="H28" s="1467"/>
      <c r="I28" s="1467"/>
      <c r="J28" s="1467"/>
      <c r="K28" s="1468"/>
      <c r="L28" s="1466"/>
      <c r="M28" s="1466"/>
      <c r="N28" s="1466"/>
      <c r="O28" s="1466"/>
      <c r="P28" s="1466"/>
      <c r="Q28" s="1466"/>
      <c r="R28" s="1466"/>
      <c r="S28" s="1466"/>
      <c r="T28" s="1466"/>
      <c r="U28" s="1449" t="s">
        <v>55</v>
      </c>
      <c r="V28" s="1449"/>
      <c r="W28" s="1449"/>
      <c r="X28" s="1449"/>
      <c r="Y28" s="1449"/>
      <c r="Z28" s="1466"/>
      <c r="AA28" s="1466"/>
      <c r="AB28" s="1466"/>
      <c r="AC28" s="1466"/>
      <c r="AD28" s="1466"/>
      <c r="AE28" s="1449" t="s">
        <v>56</v>
      </c>
      <c r="AF28" s="1449"/>
      <c r="AG28" s="1449"/>
      <c r="AH28" s="1449"/>
      <c r="AI28" s="1450"/>
      <c r="AJ28" s="1451"/>
      <c r="AK28" s="1451"/>
      <c r="AL28" s="1451"/>
      <c r="AM28" s="1452"/>
      <c r="AN28" s="319"/>
      <c r="AO28" s="319"/>
      <c r="AP28" s="319"/>
      <c r="AQ28" s="319"/>
      <c r="AR28" s="315"/>
      <c r="AS28" s="315"/>
      <c r="AT28" s="315"/>
      <c r="AU28" s="315"/>
      <c r="AV28" s="315"/>
      <c r="AW28" s="317"/>
      <c r="BN28" s="76"/>
    </row>
    <row r="29" spans="1:66" s="77" customFormat="1" ht="17.25" customHeight="1">
      <c r="A29" s="1294" t="s">
        <v>242</v>
      </c>
      <c r="B29" s="1295"/>
      <c r="C29" s="1295"/>
      <c r="D29" s="1295"/>
      <c r="E29" s="1295"/>
      <c r="F29" s="1295"/>
      <c r="G29" s="1442"/>
      <c r="H29" s="1394" t="s">
        <v>341</v>
      </c>
      <c r="I29" s="1394"/>
      <c r="J29" s="1423"/>
      <c r="K29" s="1424"/>
      <c r="L29" s="1424"/>
      <c r="M29" s="1424"/>
      <c r="N29" s="1424"/>
      <c r="O29" s="1425"/>
      <c r="P29" s="1394" t="s">
        <v>342</v>
      </c>
      <c r="Q29" s="1394"/>
      <c r="R29" s="1377"/>
      <c r="S29" s="1377"/>
      <c r="T29" s="1377"/>
      <c r="U29" s="1377"/>
      <c r="V29" s="1377"/>
      <c r="W29" s="1377"/>
      <c r="X29" s="1394" t="s">
        <v>343</v>
      </c>
      <c r="Y29" s="1394"/>
      <c r="Z29" s="1375"/>
      <c r="AA29" s="1375"/>
      <c r="AB29" s="1375"/>
      <c r="AC29" s="1375"/>
      <c r="AD29" s="1375"/>
      <c r="AE29" s="1375"/>
      <c r="AF29" s="1375"/>
      <c r="AG29" s="1375"/>
      <c r="AH29" s="1375"/>
      <c r="AI29" s="1375"/>
      <c r="AJ29" s="1375"/>
      <c r="AK29" s="1375"/>
      <c r="AL29" s="1375"/>
      <c r="AM29" s="1376"/>
      <c r="AN29" s="156"/>
      <c r="AO29" s="156"/>
      <c r="AP29" s="156"/>
      <c r="AQ29" s="156"/>
      <c r="AR29" s="315"/>
      <c r="AS29" s="315"/>
      <c r="AT29" s="315"/>
      <c r="AU29" s="315"/>
      <c r="AV29" s="315"/>
      <c r="AW29" s="317"/>
      <c r="BN29" s="76"/>
    </row>
    <row r="30" spans="1:66" s="77" customFormat="1" ht="17.25" customHeight="1">
      <c r="A30" s="1443"/>
      <c r="B30" s="1444"/>
      <c r="C30" s="1444"/>
      <c r="D30" s="1444"/>
      <c r="E30" s="1444"/>
      <c r="F30" s="1444"/>
      <c r="G30" s="1445"/>
      <c r="H30" s="1394" t="s">
        <v>344</v>
      </c>
      <c r="I30" s="1394"/>
      <c r="J30" s="1377"/>
      <c r="K30" s="1377"/>
      <c r="L30" s="1377"/>
      <c r="M30" s="1377"/>
      <c r="N30" s="1377"/>
      <c r="O30" s="1377"/>
      <c r="P30" s="1377"/>
      <c r="Q30" s="1377"/>
      <c r="R30" s="1377"/>
      <c r="S30" s="1377"/>
      <c r="T30" s="1377"/>
      <c r="U30" s="1377"/>
      <c r="V30" s="1377"/>
      <c r="W30" s="1377"/>
      <c r="X30" s="1394" t="s">
        <v>345</v>
      </c>
      <c r="Y30" s="1394"/>
      <c r="Z30" s="1394"/>
      <c r="AA30" s="1394"/>
      <c r="AB30" s="1394"/>
      <c r="AC30" s="1377"/>
      <c r="AD30" s="1377"/>
      <c r="AE30" s="1377"/>
      <c r="AF30" s="1377"/>
      <c r="AG30" s="1394" t="s">
        <v>346</v>
      </c>
      <c r="AH30" s="1394"/>
      <c r="AI30" s="1394"/>
      <c r="AJ30" s="1377"/>
      <c r="AK30" s="1377"/>
      <c r="AL30" s="1377"/>
      <c r="AM30" s="1378"/>
      <c r="AN30" s="156"/>
      <c r="AO30" s="156"/>
      <c r="AP30" s="156"/>
      <c r="AQ30" s="156"/>
      <c r="AR30" s="315"/>
      <c r="AS30" s="315"/>
      <c r="AT30" s="315"/>
      <c r="AU30" s="315"/>
      <c r="AV30" s="315"/>
      <c r="AW30" s="317"/>
      <c r="BN30" s="76"/>
    </row>
    <row r="31" spans="1:49" s="77" customFormat="1" ht="15" customHeight="1">
      <c r="A31" s="1344" t="s">
        <v>340</v>
      </c>
      <c r="B31" s="1345"/>
      <c r="C31" s="1345"/>
      <c r="D31" s="1345"/>
      <c r="E31" s="1345"/>
      <c r="F31" s="1345"/>
      <c r="G31" s="1346"/>
      <c r="H31" s="1394" t="s">
        <v>341</v>
      </c>
      <c r="I31" s="1394"/>
      <c r="J31" s="1423"/>
      <c r="K31" s="1424"/>
      <c r="L31" s="1424"/>
      <c r="M31" s="1424"/>
      <c r="N31" s="1424"/>
      <c r="O31" s="1425"/>
      <c r="P31" s="1394" t="s">
        <v>342</v>
      </c>
      <c r="Q31" s="1394"/>
      <c r="R31" s="1377"/>
      <c r="S31" s="1377"/>
      <c r="T31" s="1377"/>
      <c r="U31" s="1377"/>
      <c r="V31" s="1377"/>
      <c r="W31" s="1377"/>
      <c r="X31" s="1394" t="s">
        <v>343</v>
      </c>
      <c r="Y31" s="1394"/>
      <c r="Z31" s="1377"/>
      <c r="AA31" s="1377"/>
      <c r="AB31" s="1377"/>
      <c r="AC31" s="1377"/>
      <c r="AD31" s="1377"/>
      <c r="AE31" s="1377"/>
      <c r="AF31" s="1377"/>
      <c r="AG31" s="1377"/>
      <c r="AH31" s="1377"/>
      <c r="AI31" s="1377"/>
      <c r="AJ31" s="1377"/>
      <c r="AK31" s="1377"/>
      <c r="AL31" s="1377"/>
      <c r="AM31" s="1378"/>
      <c r="AN31" s="315"/>
      <c r="AO31" s="316"/>
      <c r="AP31" s="315"/>
      <c r="AQ31" s="315"/>
      <c r="AR31" s="315"/>
      <c r="AS31" s="315"/>
      <c r="AT31" s="315"/>
      <c r="AU31" s="315"/>
      <c r="AV31" s="315"/>
      <c r="AW31" s="317"/>
    </row>
    <row r="32" spans="1:49" s="77" customFormat="1" ht="15">
      <c r="A32" s="1404"/>
      <c r="B32" s="1405"/>
      <c r="C32" s="1405"/>
      <c r="D32" s="1405"/>
      <c r="E32" s="1405"/>
      <c r="F32" s="1405"/>
      <c r="G32" s="1406"/>
      <c r="H32" s="1394" t="s">
        <v>344</v>
      </c>
      <c r="I32" s="1394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94" t="s">
        <v>345</v>
      </c>
      <c r="Y32" s="1394"/>
      <c r="Z32" s="1394"/>
      <c r="AA32" s="1394"/>
      <c r="AB32" s="1394"/>
      <c r="AC32" s="1375"/>
      <c r="AD32" s="1375"/>
      <c r="AE32" s="1375"/>
      <c r="AF32" s="1375"/>
      <c r="AG32" s="1394" t="s">
        <v>346</v>
      </c>
      <c r="AH32" s="1394"/>
      <c r="AI32" s="1394"/>
      <c r="AJ32" s="1377"/>
      <c r="AK32" s="1377"/>
      <c r="AL32" s="1377"/>
      <c r="AM32" s="1378"/>
      <c r="AN32" s="315"/>
      <c r="AO32" s="316"/>
      <c r="AP32" s="315"/>
      <c r="AQ32" s="315"/>
      <c r="AR32" s="315"/>
      <c r="AS32" s="315"/>
      <c r="AT32" s="315"/>
      <c r="AU32" s="315"/>
      <c r="AV32" s="315"/>
      <c r="AW32" s="317"/>
    </row>
    <row r="33" spans="1:66" s="77" customFormat="1" ht="42" customHeight="1">
      <c r="A33" s="1397" t="s">
        <v>106</v>
      </c>
      <c r="B33" s="1398"/>
      <c r="C33" s="1398"/>
      <c r="D33" s="1398"/>
      <c r="E33" s="1398"/>
      <c r="F33" s="1398"/>
      <c r="G33" s="1399"/>
      <c r="H33" s="1400" t="s">
        <v>52</v>
      </c>
      <c r="I33" s="1400"/>
      <c r="J33" s="1400"/>
      <c r="K33" s="1440"/>
      <c r="L33" s="1441"/>
      <c r="M33" s="1402" t="s">
        <v>327</v>
      </c>
      <c r="N33" s="1403"/>
      <c r="O33" s="1403"/>
      <c r="P33" s="1369"/>
      <c r="Q33" s="1369"/>
      <c r="R33" s="1369"/>
      <c r="S33" s="1369"/>
      <c r="T33" s="1407" t="s">
        <v>53</v>
      </c>
      <c r="U33" s="1408"/>
      <c r="V33" s="1408"/>
      <c r="W33" s="1366"/>
      <c r="X33" s="1367"/>
      <c r="Y33" s="1367"/>
      <c r="Z33" s="1367"/>
      <c r="AA33" s="1368"/>
      <c r="AB33" s="1459" t="s">
        <v>386</v>
      </c>
      <c r="AC33" s="1459"/>
      <c r="AD33" s="1446"/>
      <c r="AE33" s="1447"/>
      <c r="AF33" s="1447"/>
      <c r="AG33" s="1448"/>
      <c r="AH33" s="1381" t="s">
        <v>54</v>
      </c>
      <c r="AI33" s="1381"/>
      <c r="AJ33" s="1366"/>
      <c r="AK33" s="1367"/>
      <c r="AL33" s="1367"/>
      <c r="AM33" s="1368"/>
      <c r="AN33" s="315"/>
      <c r="AO33" s="316"/>
      <c r="AP33" s="315"/>
      <c r="AQ33" s="315"/>
      <c r="AR33" s="315"/>
      <c r="AS33" s="315"/>
      <c r="AT33" s="315"/>
      <c r="AU33" s="315"/>
      <c r="AV33" s="315"/>
      <c r="AW33" s="317"/>
      <c r="BN33" s="76"/>
    </row>
    <row r="34" spans="1:66" s="77" customFormat="1" ht="42" customHeight="1" thickBot="1">
      <c r="A34" s="1023" t="s">
        <v>615</v>
      </c>
      <c r="B34" s="1024"/>
      <c r="C34" s="1024"/>
      <c r="D34" s="1024"/>
      <c r="E34" s="1024"/>
      <c r="F34" s="1024"/>
      <c r="G34" s="1024"/>
      <c r="H34" s="1024"/>
      <c r="I34" s="1024"/>
      <c r="J34" s="1024"/>
      <c r="K34" s="1024"/>
      <c r="L34" s="1024"/>
      <c r="M34" s="1024"/>
      <c r="N34" s="1024"/>
      <c r="O34" s="1024"/>
      <c r="P34" s="1024"/>
      <c r="Q34" s="1025"/>
      <c r="R34" s="1231"/>
      <c r="S34" s="1232"/>
      <c r="T34" s="1232"/>
      <c r="U34" s="1232"/>
      <c r="V34" s="1232"/>
      <c r="W34" s="1232"/>
      <c r="X34" s="1232"/>
      <c r="Y34" s="1232"/>
      <c r="Z34" s="1227" t="s">
        <v>616</v>
      </c>
      <c r="AA34" s="1024"/>
      <c r="AB34" s="1024"/>
      <c r="AC34" s="1024"/>
      <c r="AD34" s="1024"/>
      <c r="AE34" s="1024"/>
      <c r="AF34" s="1024"/>
      <c r="AG34" s="1024"/>
      <c r="AH34" s="1025"/>
      <c r="AI34" s="1190"/>
      <c r="AJ34" s="1191"/>
      <c r="AK34" s="1191"/>
      <c r="AL34" s="1191"/>
      <c r="AM34" s="1191"/>
      <c r="AN34" s="315"/>
      <c r="AO34" s="316"/>
      <c r="AP34" s="315"/>
      <c r="AQ34" s="315"/>
      <c r="AR34" s="315"/>
      <c r="AS34" s="315"/>
      <c r="AT34" s="315"/>
      <c r="AU34" s="315"/>
      <c r="AV34" s="315"/>
      <c r="AW34" s="317"/>
      <c r="BN34" s="76"/>
    </row>
    <row r="35" spans="1:66" s="77" customFormat="1" ht="34.5" customHeight="1">
      <c r="A35" s="1362" t="s">
        <v>581</v>
      </c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4"/>
      <c r="S35" s="1364"/>
      <c r="T35" s="1364"/>
      <c r="U35" s="1364"/>
      <c r="V35" s="1364"/>
      <c r="W35" s="1364"/>
      <c r="X35" s="1364"/>
      <c r="Y35" s="1364"/>
      <c r="Z35" s="1363"/>
      <c r="AA35" s="1363"/>
      <c r="AB35" s="1363"/>
      <c r="AC35" s="1363"/>
      <c r="AD35" s="1363"/>
      <c r="AE35" s="1363"/>
      <c r="AF35" s="1363"/>
      <c r="AG35" s="1363"/>
      <c r="AH35" s="1363"/>
      <c r="AI35" s="1364"/>
      <c r="AJ35" s="1364"/>
      <c r="AK35" s="1364"/>
      <c r="AL35" s="1364"/>
      <c r="AM35" s="1365"/>
      <c r="AN35" s="315"/>
      <c r="AO35" s="316"/>
      <c r="AP35" s="315"/>
      <c r="AQ35" s="315"/>
      <c r="AR35" s="315"/>
      <c r="AS35" s="315"/>
      <c r="AT35" s="315"/>
      <c r="AU35" s="315"/>
      <c r="AV35" s="315"/>
      <c r="AW35" s="317"/>
      <c r="BN35" s="76" t="s">
        <v>210</v>
      </c>
    </row>
    <row r="36" spans="1:66" s="77" customFormat="1" ht="42" customHeight="1">
      <c r="A36" s="1370" t="s">
        <v>578</v>
      </c>
      <c r="B36" s="1371"/>
      <c r="C36" s="1371"/>
      <c r="D36" s="1371"/>
      <c r="E36" s="1371"/>
      <c r="F36" s="1371"/>
      <c r="G36" s="1372"/>
      <c r="H36" s="1252">
        <v>0</v>
      </c>
      <c r="I36" s="1252"/>
      <c r="J36" s="1252"/>
      <c r="K36" s="1252"/>
      <c r="L36" s="1252"/>
      <c r="M36" s="1252">
        <v>0</v>
      </c>
      <c r="N36" s="1252"/>
      <c r="O36" s="1252"/>
      <c r="P36" s="1252"/>
      <c r="Q36" s="1252"/>
      <c r="R36" s="1252"/>
      <c r="S36" s="1252">
        <v>0</v>
      </c>
      <c r="T36" s="1252"/>
      <c r="U36" s="1252"/>
      <c r="V36" s="1252"/>
      <c r="W36" s="1252"/>
      <c r="X36" s="1252"/>
      <c r="Y36" s="1252"/>
      <c r="Z36" s="1252">
        <v>0</v>
      </c>
      <c r="AA36" s="1252"/>
      <c r="AB36" s="1252"/>
      <c r="AC36" s="1252">
        <v>0</v>
      </c>
      <c r="AD36" s="1252"/>
      <c r="AE36" s="1252"/>
      <c r="AF36" s="1252"/>
      <c r="AG36" s="1252"/>
      <c r="AH36" s="1252"/>
      <c r="AI36" s="1252">
        <v>0</v>
      </c>
      <c r="AJ36" s="1252"/>
      <c r="AK36" s="1252"/>
      <c r="AL36" s="1252"/>
      <c r="AM36" s="1252"/>
      <c r="AN36" s="315"/>
      <c r="AO36" s="316" t="s">
        <v>160</v>
      </c>
      <c r="AP36" s="315"/>
      <c r="AQ36" s="315"/>
      <c r="AR36" s="315"/>
      <c r="AS36" s="315"/>
      <c r="AT36" s="315"/>
      <c r="AU36" s="315"/>
      <c r="AV36" s="315"/>
      <c r="AW36" s="317"/>
      <c r="BN36" s="76" t="s">
        <v>211</v>
      </c>
    </row>
    <row r="37" spans="1:49" s="77" customFormat="1" ht="45.75" customHeight="1" thickBot="1">
      <c r="A37" s="1370" t="s">
        <v>579</v>
      </c>
      <c r="B37" s="1371"/>
      <c r="C37" s="1371"/>
      <c r="D37" s="1371"/>
      <c r="E37" s="1371"/>
      <c r="F37" s="1371"/>
      <c r="G37" s="1372"/>
      <c r="H37" s="1252">
        <v>0</v>
      </c>
      <c r="I37" s="1252"/>
      <c r="J37" s="1252"/>
      <c r="K37" s="1252"/>
      <c r="L37" s="1252"/>
      <c r="M37" s="1252">
        <v>0</v>
      </c>
      <c r="N37" s="1252"/>
      <c r="O37" s="1252"/>
      <c r="P37" s="1252"/>
      <c r="Q37" s="1252"/>
      <c r="R37" s="1252"/>
      <c r="S37" s="1252">
        <v>0</v>
      </c>
      <c r="T37" s="1252"/>
      <c r="U37" s="1252"/>
      <c r="V37" s="1252"/>
      <c r="W37" s="1252"/>
      <c r="X37" s="1252"/>
      <c r="Y37" s="1252"/>
      <c r="Z37" s="1252">
        <v>0</v>
      </c>
      <c r="AA37" s="1252"/>
      <c r="AB37" s="1252"/>
      <c r="AC37" s="1252">
        <v>0</v>
      </c>
      <c r="AD37" s="1252"/>
      <c r="AE37" s="1252"/>
      <c r="AF37" s="1252"/>
      <c r="AG37" s="1252"/>
      <c r="AH37" s="1252"/>
      <c r="AI37" s="1252">
        <v>0</v>
      </c>
      <c r="AJ37" s="1252"/>
      <c r="AK37" s="1252"/>
      <c r="AL37" s="1252"/>
      <c r="AM37" s="1252"/>
      <c r="AN37" s="315"/>
      <c r="AO37" s="316" t="s">
        <v>161</v>
      </c>
      <c r="AP37" s="315"/>
      <c r="AQ37" s="315"/>
      <c r="AR37" s="315"/>
      <c r="AS37" s="315"/>
      <c r="AT37" s="315"/>
      <c r="AU37" s="315"/>
      <c r="AV37" s="315"/>
      <c r="AW37" s="317"/>
    </row>
    <row r="38" spans="1:49" s="77" customFormat="1" ht="30" customHeight="1" thickBot="1">
      <c r="A38" s="1460" t="s">
        <v>582</v>
      </c>
      <c r="B38" s="1461"/>
      <c r="C38" s="1461"/>
      <c r="D38" s="1461"/>
      <c r="E38" s="1461"/>
      <c r="F38" s="1461"/>
      <c r="G38" s="1461"/>
      <c r="H38" s="1461"/>
      <c r="I38" s="1461"/>
      <c r="J38" s="1461"/>
      <c r="K38" s="1461"/>
      <c r="L38" s="1461"/>
      <c r="M38" s="1461"/>
      <c r="N38" s="1461"/>
      <c r="O38" s="1461"/>
      <c r="P38" s="1461"/>
      <c r="Q38" s="1461"/>
      <c r="R38" s="1461"/>
      <c r="S38" s="1461"/>
      <c r="T38" s="1461"/>
      <c r="U38" s="1461"/>
      <c r="V38" s="1461"/>
      <c r="W38" s="1461"/>
      <c r="X38" s="1461"/>
      <c r="Y38" s="1461"/>
      <c r="Z38" s="1461"/>
      <c r="AA38" s="1461"/>
      <c r="AB38" s="1461"/>
      <c r="AC38" s="1461"/>
      <c r="AD38" s="1461"/>
      <c r="AE38" s="1461"/>
      <c r="AF38" s="1461"/>
      <c r="AG38" s="1461"/>
      <c r="AH38" s="1461"/>
      <c r="AI38" s="1461"/>
      <c r="AJ38" s="1461"/>
      <c r="AK38" s="1461"/>
      <c r="AL38" s="1461"/>
      <c r="AM38" s="1462"/>
      <c r="AN38" s="315"/>
      <c r="AO38" s="316" t="s">
        <v>137</v>
      </c>
      <c r="AP38" s="315"/>
      <c r="AQ38" s="315"/>
      <c r="AR38" s="315"/>
      <c r="AS38" s="315"/>
      <c r="AT38" s="315"/>
      <c r="AU38" s="315"/>
      <c r="AV38" s="315"/>
      <c r="AW38" s="317"/>
    </row>
    <row r="39" spans="1:49" s="77" customFormat="1" ht="43.5" customHeight="1">
      <c r="A39" s="1325" t="s">
        <v>638</v>
      </c>
      <c r="B39" s="1326"/>
      <c r="C39" s="1326"/>
      <c r="D39" s="1326"/>
      <c r="E39" s="1326"/>
      <c r="F39" s="1326"/>
      <c r="G39" s="1439"/>
      <c r="H39" s="1257" t="s">
        <v>137</v>
      </c>
      <c r="I39" s="1258"/>
      <c r="J39" s="1258"/>
      <c r="K39" s="1258"/>
      <c r="L39" s="1258"/>
      <c r="M39" s="1258"/>
      <c r="N39" s="1258"/>
      <c r="O39" s="1328"/>
      <c r="P39" s="1257" t="s">
        <v>199</v>
      </c>
      <c r="Q39" s="1258"/>
      <c r="R39" s="1258"/>
      <c r="S39" s="1258"/>
      <c r="T39" s="1258"/>
      <c r="U39" s="1258"/>
      <c r="V39" s="1258"/>
      <c r="W39" s="1259"/>
      <c r="X39" s="1360" t="s">
        <v>199</v>
      </c>
      <c r="Y39" s="1258"/>
      <c r="Z39" s="1258"/>
      <c r="AA39" s="1258"/>
      <c r="AB39" s="1258"/>
      <c r="AC39" s="1258"/>
      <c r="AD39" s="1258"/>
      <c r="AE39" s="1328"/>
      <c r="AF39" s="1257" t="s">
        <v>137</v>
      </c>
      <c r="AG39" s="1258"/>
      <c r="AH39" s="1258"/>
      <c r="AI39" s="1258"/>
      <c r="AJ39" s="1258"/>
      <c r="AK39" s="1258"/>
      <c r="AL39" s="1258"/>
      <c r="AM39" s="1259"/>
      <c r="AN39" s="315"/>
      <c r="AO39" s="316" t="s">
        <v>169</v>
      </c>
      <c r="AP39" s="315"/>
      <c r="AQ39" s="315"/>
      <c r="AR39" s="315"/>
      <c r="AS39" s="315"/>
      <c r="AT39" s="315"/>
      <c r="AU39" s="315"/>
      <c r="AV39" s="315"/>
      <c r="AW39" s="317"/>
    </row>
    <row r="40" spans="1:49" s="77" customFormat="1" ht="43.5" customHeight="1">
      <c r="A40" s="1260" t="s">
        <v>639</v>
      </c>
      <c r="B40" s="1261"/>
      <c r="C40" s="1261"/>
      <c r="D40" s="1261"/>
      <c r="E40" s="1261"/>
      <c r="F40" s="1261"/>
      <c r="G40" s="1721"/>
      <c r="H40" s="1245"/>
      <c r="I40" s="1243"/>
      <c r="J40" s="1243"/>
      <c r="K40" s="1243"/>
      <c r="L40" s="1243"/>
      <c r="M40" s="1243"/>
      <c r="N40" s="1243"/>
      <c r="O40" s="1243"/>
      <c r="P40" s="1245"/>
      <c r="Q40" s="1243"/>
      <c r="R40" s="1243"/>
      <c r="S40" s="1243"/>
      <c r="T40" s="1243"/>
      <c r="U40" s="1243"/>
      <c r="V40" s="1243"/>
      <c r="W40" s="1244"/>
      <c r="X40" s="1243"/>
      <c r="Y40" s="1243"/>
      <c r="Z40" s="1243"/>
      <c r="AA40" s="1243"/>
      <c r="AB40" s="1243"/>
      <c r="AC40" s="1243"/>
      <c r="AD40" s="1243"/>
      <c r="AE40" s="1243"/>
      <c r="AF40" s="1245"/>
      <c r="AG40" s="1243"/>
      <c r="AH40" s="1243"/>
      <c r="AI40" s="1243"/>
      <c r="AJ40" s="1243"/>
      <c r="AK40" s="1243"/>
      <c r="AL40" s="1243"/>
      <c r="AM40" s="1244"/>
      <c r="AN40" s="315"/>
      <c r="AO40" s="316"/>
      <c r="AP40" s="315"/>
      <c r="AQ40" s="315"/>
      <c r="AR40" s="315"/>
      <c r="AS40" s="315"/>
      <c r="AT40" s="315"/>
      <c r="AU40" s="315"/>
      <c r="AV40" s="315"/>
      <c r="AW40" s="317"/>
    </row>
    <row r="41" spans="1:49" s="77" customFormat="1" ht="43.5" customHeight="1" hidden="1">
      <c r="A41" s="1260"/>
      <c r="B41" s="1261"/>
      <c r="C41" s="1261"/>
      <c r="D41" s="1261"/>
      <c r="E41" s="1261"/>
      <c r="F41" s="1261"/>
      <c r="G41" s="1721"/>
      <c r="H41" s="1245"/>
      <c r="I41" s="1243"/>
      <c r="J41" s="1243"/>
      <c r="K41" s="1243"/>
      <c r="L41" s="1243"/>
      <c r="M41" s="1243"/>
      <c r="N41" s="1243"/>
      <c r="O41" s="1243"/>
      <c r="P41" s="544"/>
      <c r="Q41" s="539"/>
      <c r="R41" s="539"/>
      <c r="S41" s="539"/>
      <c r="T41" s="539"/>
      <c r="U41" s="539"/>
      <c r="V41" s="539"/>
      <c r="W41" s="545"/>
      <c r="X41" s="543"/>
      <c r="Y41" s="539"/>
      <c r="Z41" s="539"/>
      <c r="AA41" s="539"/>
      <c r="AB41" s="539"/>
      <c r="AC41" s="539"/>
      <c r="AD41" s="539"/>
      <c r="AE41" s="542"/>
      <c r="AF41" s="544"/>
      <c r="AG41" s="539"/>
      <c r="AH41" s="539"/>
      <c r="AI41" s="539"/>
      <c r="AJ41" s="539"/>
      <c r="AK41" s="539"/>
      <c r="AL41" s="539"/>
      <c r="AM41" s="545"/>
      <c r="AN41" s="315"/>
      <c r="AO41" s="316"/>
      <c r="AP41" s="315"/>
      <c r="AQ41" s="315"/>
      <c r="AR41" s="315"/>
      <c r="AS41" s="315"/>
      <c r="AT41" s="315"/>
      <c r="AU41" s="315"/>
      <c r="AV41" s="315"/>
      <c r="AW41" s="317"/>
    </row>
    <row r="42" spans="1:49" s="77" customFormat="1" ht="21.75" customHeight="1" thickBot="1">
      <c r="A42" s="1352" t="s">
        <v>352</v>
      </c>
      <c r="B42" s="1353"/>
      <c r="C42" s="1353"/>
      <c r="D42" s="1353"/>
      <c r="E42" s="1353"/>
      <c r="F42" s="1353"/>
      <c r="G42" s="1354"/>
      <c r="H42" s="1355">
        <v>0</v>
      </c>
      <c r="I42" s="1306"/>
      <c r="J42" s="1306"/>
      <c r="K42" s="1306"/>
      <c r="L42" s="1306"/>
      <c r="M42" s="1306"/>
      <c r="N42" s="1306"/>
      <c r="O42" s="1265"/>
      <c r="P42" s="1355">
        <v>0</v>
      </c>
      <c r="Q42" s="1306"/>
      <c r="R42" s="1306"/>
      <c r="S42" s="1306"/>
      <c r="T42" s="1306"/>
      <c r="U42" s="1306"/>
      <c r="V42" s="1306"/>
      <c r="W42" s="1307"/>
      <c r="X42" s="1305">
        <v>0</v>
      </c>
      <c r="Y42" s="1306"/>
      <c r="Z42" s="1306"/>
      <c r="AA42" s="1306"/>
      <c r="AB42" s="1306"/>
      <c r="AC42" s="1306"/>
      <c r="AD42" s="1306"/>
      <c r="AE42" s="1265"/>
      <c r="AF42" s="1355">
        <v>0</v>
      </c>
      <c r="AG42" s="1306"/>
      <c r="AH42" s="1306"/>
      <c r="AI42" s="1306"/>
      <c r="AJ42" s="1306"/>
      <c r="AK42" s="1306"/>
      <c r="AL42" s="1306"/>
      <c r="AM42" s="1307"/>
      <c r="AN42" s="315"/>
      <c r="AO42" s="316" t="s">
        <v>170</v>
      </c>
      <c r="AP42" s="315"/>
      <c r="AQ42" s="315"/>
      <c r="AR42" s="315"/>
      <c r="AS42" s="315"/>
      <c r="AT42" s="315"/>
      <c r="AU42" s="315"/>
      <c r="AV42" s="315"/>
      <c r="AW42" s="317"/>
    </row>
    <row r="43" spans="1:49" s="77" customFormat="1" ht="35.25" customHeight="1">
      <c r="A43" s="1356" t="s">
        <v>638</v>
      </c>
      <c r="B43" s="1357"/>
      <c r="C43" s="1357"/>
      <c r="D43" s="1357"/>
      <c r="E43" s="1357"/>
      <c r="F43" s="1357"/>
      <c r="G43" s="1358"/>
      <c r="H43" s="1257" t="s">
        <v>137</v>
      </c>
      <c r="I43" s="1258"/>
      <c r="J43" s="1258"/>
      <c r="K43" s="1258"/>
      <c r="L43" s="1258"/>
      <c r="M43" s="1258"/>
      <c r="N43" s="1258"/>
      <c r="O43" s="1328"/>
      <c r="P43" s="1257" t="s">
        <v>137</v>
      </c>
      <c r="Q43" s="1258"/>
      <c r="R43" s="1258"/>
      <c r="S43" s="1258"/>
      <c r="T43" s="1258"/>
      <c r="U43" s="1258"/>
      <c r="V43" s="1258"/>
      <c r="W43" s="1259"/>
      <c r="X43" s="1257" t="s">
        <v>137</v>
      </c>
      <c r="Y43" s="1258"/>
      <c r="Z43" s="1258"/>
      <c r="AA43" s="1258"/>
      <c r="AB43" s="1258"/>
      <c r="AC43" s="1258"/>
      <c r="AD43" s="1258"/>
      <c r="AE43" s="1259"/>
      <c r="AF43" s="1360" t="s">
        <v>137</v>
      </c>
      <c r="AG43" s="1258"/>
      <c r="AH43" s="1258"/>
      <c r="AI43" s="1258"/>
      <c r="AJ43" s="1258"/>
      <c r="AK43" s="1258"/>
      <c r="AL43" s="1258"/>
      <c r="AM43" s="1259"/>
      <c r="AN43" s="315"/>
      <c r="AO43" s="316" t="s">
        <v>353</v>
      </c>
      <c r="AP43" s="315"/>
      <c r="AQ43" s="315"/>
      <c r="AR43" s="315"/>
      <c r="AS43" s="315"/>
      <c r="AT43" s="315"/>
      <c r="AU43" s="315"/>
      <c r="AV43" s="315"/>
      <c r="AW43" s="317"/>
    </row>
    <row r="44" spans="1:49" s="77" customFormat="1" ht="35.25" customHeight="1">
      <c r="A44" s="1361" t="s">
        <v>639</v>
      </c>
      <c r="B44" s="1261"/>
      <c r="C44" s="1261"/>
      <c r="D44" s="1261"/>
      <c r="E44" s="1261"/>
      <c r="F44" s="1261"/>
      <c r="G44" s="1261"/>
      <c r="H44" s="1245"/>
      <c r="I44" s="1243"/>
      <c r="J44" s="1243"/>
      <c r="K44" s="1243"/>
      <c r="L44" s="1243"/>
      <c r="M44" s="1243"/>
      <c r="N44" s="1243"/>
      <c r="O44" s="1243"/>
      <c r="P44" s="1245"/>
      <c r="Q44" s="1243"/>
      <c r="R44" s="1243"/>
      <c r="S44" s="1243"/>
      <c r="T44" s="1243"/>
      <c r="U44" s="1243"/>
      <c r="V44" s="1243"/>
      <c r="W44" s="1244"/>
      <c r="X44" s="1245"/>
      <c r="Y44" s="1243"/>
      <c r="Z44" s="1243"/>
      <c r="AA44" s="1243"/>
      <c r="AB44" s="1243"/>
      <c r="AC44" s="1243"/>
      <c r="AD44" s="1243"/>
      <c r="AE44" s="1244"/>
      <c r="AF44" s="1243"/>
      <c r="AG44" s="1243"/>
      <c r="AH44" s="1243"/>
      <c r="AI44" s="1243"/>
      <c r="AJ44" s="1243"/>
      <c r="AK44" s="1243"/>
      <c r="AL44" s="1243"/>
      <c r="AM44" s="1244"/>
      <c r="AN44" s="315"/>
      <c r="AO44" s="316"/>
      <c r="AP44" s="315"/>
      <c r="AQ44" s="315"/>
      <c r="AR44" s="315"/>
      <c r="AS44" s="315"/>
      <c r="AT44" s="315"/>
      <c r="AU44" s="315"/>
      <c r="AV44" s="315"/>
      <c r="AW44" s="317"/>
    </row>
    <row r="45" spans="1:49" s="77" customFormat="1" ht="35.25" customHeight="1" hidden="1">
      <c r="A45" s="540"/>
      <c r="B45" s="541"/>
      <c r="C45" s="541"/>
      <c r="D45" s="541"/>
      <c r="E45" s="541"/>
      <c r="F45" s="541"/>
      <c r="G45" s="546"/>
      <c r="H45" s="544"/>
      <c r="I45" s="539"/>
      <c r="J45" s="539"/>
      <c r="K45" s="539"/>
      <c r="L45" s="539"/>
      <c r="M45" s="539"/>
      <c r="N45" s="539"/>
      <c r="O45" s="542"/>
      <c r="P45" s="544"/>
      <c r="Q45" s="539"/>
      <c r="R45" s="539"/>
      <c r="S45" s="539"/>
      <c r="T45" s="539"/>
      <c r="U45" s="539"/>
      <c r="V45" s="539"/>
      <c r="W45" s="545"/>
      <c r="X45" s="544"/>
      <c r="Y45" s="539"/>
      <c r="Z45" s="539"/>
      <c r="AA45" s="539"/>
      <c r="AB45" s="539"/>
      <c r="AC45" s="539"/>
      <c r="AD45" s="539"/>
      <c r="AE45" s="545"/>
      <c r="AF45" s="543"/>
      <c r="AG45" s="539"/>
      <c r="AH45" s="539"/>
      <c r="AI45" s="539"/>
      <c r="AJ45" s="539"/>
      <c r="AK45" s="539"/>
      <c r="AL45" s="539"/>
      <c r="AM45" s="545"/>
      <c r="AN45" s="315"/>
      <c r="AO45" s="316"/>
      <c r="AP45" s="315"/>
      <c r="AQ45" s="315"/>
      <c r="AR45" s="315"/>
      <c r="AS45" s="315"/>
      <c r="AT45" s="315"/>
      <c r="AU45" s="315"/>
      <c r="AV45" s="315"/>
      <c r="AW45" s="317"/>
    </row>
    <row r="46" spans="1:49" s="77" customFormat="1" ht="24" customHeight="1" thickBot="1">
      <c r="A46" s="1453" t="s">
        <v>352</v>
      </c>
      <c r="B46" s="1454"/>
      <c r="C46" s="1454"/>
      <c r="D46" s="1454"/>
      <c r="E46" s="1454"/>
      <c r="F46" s="1454"/>
      <c r="G46" s="1455"/>
      <c r="H46" s="1355">
        <v>0</v>
      </c>
      <c r="I46" s="1306"/>
      <c r="J46" s="1306"/>
      <c r="K46" s="1306"/>
      <c r="L46" s="1306"/>
      <c r="M46" s="1306"/>
      <c r="N46" s="1306"/>
      <c r="O46" s="1265"/>
      <c r="P46" s="1355">
        <v>0</v>
      </c>
      <c r="Q46" s="1306"/>
      <c r="R46" s="1306"/>
      <c r="S46" s="1306"/>
      <c r="T46" s="1306"/>
      <c r="U46" s="1306"/>
      <c r="V46" s="1306"/>
      <c r="W46" s="1307"/>
      <c r="X46" s="1355">
        <v>0</v>
      </c>
      <c r="Y46" s="1306"/>
      <c r="Z46" s="1306"/>
      <c r="AA46" s="1306"/>
      <c r="AB46" s="1306"/>
      <c r="AC46" s="1306"/>
      <c r="AD46" s="1306"/>
      <c r="AE46" s="1307"/>
      <c r="AF46" s="1305">
        <v>0</v>
      </c>
      <c r="AG46" s="1306"/>
      <c r="AH46" s="1306"/>
      <c r="AI46" s="1306"/>
      <c r="AJ46" s="1306"/>
      <c r="AK46" s="1306"/>
      <c r="AL46" s="1306"/>
      <c r="AM46" s="1307"/>
      <c r="AN46" s="315"/>
      <c r="AO46" s="316" t="s">
        <v>155</v>
      </c>
      <c r="AP46" s="315"/>
      <c r="AQ46" s="315"/>
      <c r="AR46" s="315"/>
      <c r="AS46" s="315"/>
      <c r="AT46" s="315"/>
      <c r="AU46" s="315"/>
      <c r="AV46" s="315"/>
      <c r="AW46" s="317"/>
    </row>
    <row r="47" spans="1:49" s="77" customFormat="1" ht="38.25" customHeight="1" thickBot="1">
      <c r="A47" s="1308" t="s">
        <v>354</v>
      </c>
      <c r="B47" s="1309"/>
      <c r="C47" s="1309"/>
      <c r="D47" s="1309"/>
      <c r="E47" s="1309"/>
      <c r="F47" s="1309"/>
      <c r="G47" s="1309"/>
      <c r="H47" s="1310"/>
      <c r="I47" s="1310"/>
      <c r="J47" s="1310"/>
      <c r="K47" s="1310"/>
      <c r="L47" s="1310"/>
      <c r="M47" s="1310"/>
      <c r="N47" s="1310"/>
      <c r="O47" s="1310"/>
      <c r="P47" s="1310"/>
      <c r="Q47" s="1310"/>
      <c r="R47" s="1310"/>
      <c r="S47" s="1310"/>
      <c r="T47" s="1310"/>
      <c r="U47" s="1310"/>
      <c r="V47" s="1310"/>
      <c r="W47" s="1310"/>
      <c r="X47" s="1310"/>
      <c r="Y47" s="1310"/>
      <c r="Z47" s="1310"/>
      <c r="AA47" s="1310"/>
      <c r="AB47" s="1310"/>
      <c r="AC47" s="1310"/>
      <c r="AD47" s="1310"/>
      <c r="AE47" s="1310"/>
      <c r="AF47" s="1310"/>
      <c r="AG47" s="1310"/>
      <c r="AH47" s="1310"/>
      <c r="AI47" s="1310"/>
      <c r="AJ47" s="1310"/>
      <c r="AK47" s="1310"/>
      <c r="AL47" s="1310"/>
      <c r="AM47" s="1311"/>
      <c r="AN47" s="315"/>
      <c r="AO47" s="320" t="s">
        <v>137</v>
      </c>
      <c r="AP47" s="315"/>
      <c r="AQ47" s="315"/>
      <c r="AR47" s="315"/>
      <c r="AS47" s="315"/>
      <c r="AT47" s="315"/>
      <c r="AU47" s="315"/>
      <c r="AV47" s="315"/>
      <c r="AW47" s="317"/>
    </row>
    <row r="48" spans="1:49" s="77" customFormat="1" ht="24" customHeight="1">
      <c r="A48" s="1074" t="s">
        <v>6</v>
      </c>
      <c r="B48" s="1075"/>
      <c r="C48" s="1075"/>
      <c r="D48" s="1075"/>
      <c r="E48" s="1075"/>
      <c r="F48" s="1075"/>
      <c r="G48" s="1075"/>
      <c r="H48" s="1075"/>
      <c r="I48" s="1075"/>
      <c r="J48" s="1075"/>
      <c r="K48" s="1075"/>
      <c r="L48" s="1075"/>
      <c r="M48" s="1075"/>
      <c r="N48" s="1075"/>
      <c r="O48" s="1075"/>
      <c r="P48" s="1075"/>
      <c r="Q48" s="1075"/>
      <c r="R48" s="1075"/>
      <c r="S48" s="1075"/>
      <c r="T48" s="1075"/>
      <c r="U48" s="1075"/>
      <c r="V48" s="1075"/>
      <c r="W48" s="1075"/>
      <c r="X48" s="1075"/>
      <c r="Y48" s="1075"/>
      <c r="Z48" s="1075"/>
      <c r="AA48" s="1075"/>
      <c r="AB48" s="1075"/>
      <c r="AC48" s="1075"/>
      <c r="AD48" s="1075"/>
      <c r="AE48" s="1075"/>
      <c r="AF48" s="1075"/>
      <c r="AG48" s="1075"/>
      <c r="AH48" s="1075"/>
      <c r="AI48" s="1075"/>
      <c r="AJ48" s="1075"/>
      <c r="AK48" s="1075"/>
      <c r="AL48" s="1075"/>
      <c r="AM48" s="1359"/>
      <c r="AN48" s="315"/>
      <c r="AO48" s="316" t="s">
        <v>185</v>
      </c>
      <c r="AP48" s="315"/>
      <c r="AQ48" s="315"/>
      <c r="AR48" s="315"/>
      <c r="AS48" s="315"/>
      <c r="AT48" s="315"/>
      <c r="AU48" s="315"/>
      <c r="AV48" s="321" t="s">
        <v>137</v>
      </c>
      <c r="AW48" s="317"/>
    </row>
    <row r="49" spans="1:49" s="77" customFormat="1" ht="24" customHeight="1">
      <c r="A49" s="1456" t="s">
        <v>356</v>
      </c>
      <c r="B49" s="1457"/>
      <c r="C49" s="1457"/>
      <c r="D49" s="1457"/>
      <c r="E49" s="1457"/>
      <c r="F49" s="1457"/>
      <c r="G49" s="1458"/>
      <c r="H49" s="1285" t="s">
        <v>357</v>
      </c>
      <c r="I49" s="1286"/>
      <c r="J49" s="1286"/>
      <c r="K49" s="1286"/>
      <c r="L49" s="1286"/>
      <c r="M49" s="1286"/>
      <c r="N49" s="1286"/>
      <c r="O49" s="1286"/>
      <c r="P49" s="1286"/>
      <c r="Q49" s="1286"/>
      <c r="R49" s="1286"/>
      <c r="S49" s="1286"/>
      <c r="T49" s="1286"/>
      <c r="U49" s="1286"/>
      <c r="V49" s="1286"/>
      <c r="W49" s="1286"/>
      <c r="X49" s="1290" t="s">
        <v>358</v>
      </c>
      <c r="Y49" s="1290"/>
      <c r="Z49" s="1290"/>
      <c r="AA49" s="1290"/>
      <c r="AB49" s="1290"/>
      <c r="AC49" s="1284" t="s">
        <v>247</v>
      </c>
      <c r="AD49" s="1277"/>
      <c r="AE49" s="1277"/>
      <c r="AF49" s="1277"/>
      <c r="AG49" s="1277"/>
      <c r="AH49" s="1277"/>
      <c r="AI49" s="1277"/>
      <c r="AJ49" s="1277"/>
      <c r="AK49" s="1277"/>
      <c r="AL49" s="1277"/>
      <c r="AM49" s="1278"/>
      <c r="AN49" s="315"/>
      <c r="AO49" s="316" t="s">
        <v>199</v>
      </c>
      <c r="AP49" s="315"/>
      <c r="AQ49" s="315"/>
      <c r="AR49" s="315"/>
      <c r="AS49" s="315"/>
      <c r="AT49" s="315"/>
      <c r="AU49" s="315"/>
      <c r="AV49" s="321" t="s">
        <v>199</v>
      </c>
      <c r="AW49" s="317"/>
    </row>
    <row r="50" spans="1:49" s="77" customFormat="1" ht="24" customHeight="1">
      <c r="A50" s="1254" t="s">
        <v>359</v>
      </c>
      <c r="B50" s="1255"/>
      <c r="C50" s="1255"/>
      <c r="D50" s="1255"/>
      <c r="E50" s="1255"/>
      <c r="F50" s="1255"/>
      <c r="G50" s="1256"/>
      <c r="H50" s="1272"/>
      <c r="I50" s="1273"/>
      <c r="J50" s="1273"/>
      <c r="K50" s="1273"/>
      <c r="L50" s="1273"/>
      <c r="M50" s="1273"/>
      <c r="N50" s="1273"/>
      <c r="O50" s="1273"/>
      <c r="P50" s="1273"/>
      <c r="Q50" s="1273"/>
      <c r="R50" s="1273"/>
      <c r="S50" s="1273"/>
      <c r="T50" s="1273"/>
      <c r="U50" s="1273"/>
      <c r="V50" s="1273"/>
      <c r="W50" s="1273"/>
      <c r="X50" s="1304" t="s">
        <v>360</v>
      </c>
      <c r="Y50" s="1255"/>
      <c r="Z50" s="1255"/>
      <c r="AA50" s="1255"/>
      <c r="AB50" s="1256"/>
      <c r="AC50" s="1275"/>
      <c r="AD50" s="1275"/>
      <c r="AE50" s="1275"/>
      <c r="AF50" s="1275"/>
      <c r="AG50" s="1275"/>
      <c r="AH50" s="1275"/>
      <c r="AI50" s="1275"/>
      <c r="AJ50" s="1275"/>
      <c r="AK50" s="1275"/>
      <c r="AL50" s="1275"/>
      <c r="AM50" s="1276"/>
      <c r="AN50" s="315"/>
      <c r="AO50" s="316" t="s">
        <v>209</v>
      </c>
      <c r="AP50" s="315"/>
      <c r="AQ50" s="315"/>
      <c r="AR50" s="315"/>
      <c r="AS50" s="315"/>
      <c r="AT50" s="315"/>
      <c r="AU50" s="315"/>
      <c r="AV50" s="316" t="s">
        <v>209</v>
      </c>
      <c r="AW50" s="317"/>
    </row>
    <row r="51" spans="1:49" s="77" customFormat="1" ht="32.25" customHeight="1">
      <c r="A51" s="1344" t="s">
        <v>361</v>
      </c>
      <c r="B51" s="1345"/>
      <c r="C51" s="1345"/>
      <c r="D51" s="1345"/>
      <c r="E51" s="1345"/>
      <c r="F51" s="1345"/>
      <c r="G51" s="1346"/>
      <c r="H51" s="1347"/>
      <c r="I51" s="1348"/>
      <c r="J51" s="1348"/>
      <c r="K51" s="1348"/>
      <c r="L51" s="1348"/>
      <c r="M51" s="1348"/>
      <c r="N51" s="1348"/>
      <c r="O51" s="1348"/>
      <c r="P51" s="1348"/>
      <c r="Q51" s="1348"/>
      <c r="R51" s="1348"/>
      <c r="S51" s="1348"/>
      <c r="T51" s="1348"/>
      <c r="U51" s="1348"/>
      <c r="V51" s="1348"/>
      <c r="W51" s="1348"/>
      <c r="X51" s="1349" t="s">
        <v>119</v>
      </c>
      <c r="Y51" s="1345"/>
      <c r="Z51" s="1345"/>
      <c r="AA51" s="1345"/>
      <c r="AB51" s="1346"/>
      <c r="AC51" s="1480"/>
      <c r="AD51" s="1480"/>
      <c r="AE51" s="1480"/>
      <c r="AF51" s="1480"/>
      <c r="AG51" s="1480"/>
      <c r="AH51" s="1480"/>
      <c r="AI51" s="1480"/>
      <c r="AJ51" s="1480"/>
      <c r="AK51" s="1480"/>
      <c r="AL51" s="1480"/>
      <c r="AM51" s="1481"/>
      <c r="AN51" s="315"/>
      <c r="AO51" s="316" t="s">
        <v>211</v>
      </c>
      <c r="AP51" s="315"/>
      <c r="AQ51" s="315"/>
      <c r="AR51" s="315"/>
      <c r="AS51" s="315"/>
      <c r="AT51" s="315"/>
      <c r="AU51" s="315"/>
      <c r="AV51" s="316" t="s">
        <v>211</v>
      </c>
      <c r="AW51" s="317"/>
    </row>
    <row r="52" spans="1:49" s="77" customFormat="1" ht="32.25" customHeight="1">
      <c r="A52" s="1472" t="s">
        <v>362</v>
      </c>
      <c r="B52" s="1473"/>
      <c r="C52" s="1473"/>
      <c r="D52" s="1473"/>
      <c r="E52" s="1473"/>
      <c r="F52" s="1473"/>
      <c r="G52" s="1474"/>
      <c r="H52" s="1475" t="s">
        <v>367</v>
      </c>
      <c r="I52" s="1476"/>
      <c r="J52" s="1476"/>
      <c r="K52" s="1476"/>
      <c r="L52" s="1476"/>
      <c r="M52" s="1476"/>
      <c r="N52" s="1476"/>
      <c r="O52" s="1476"/>
      <c r="P52" s="1476"/>
      <c r="Q52" s="1476"/>
      <c r="R52" s="1476"/>
      <c r="S52" s="1476"/>
      <c r="T52" s="1476"/>
      <c r="U52" s="1476"/>
      <c r="V52" s="1476"/>
      <c r="W52" s="1476"/>
      <c r="X52" s="1477" t="s">
        <v>358</v>
      </c>
      <c r="Y52" s="1477"/>
      <c r="Z52" s="1477"/>
      <c r="AA52" s="1477"/>
      <c r="AB52" s="1477"/>
      <c r="AC52" s="1279"/>
      <c r="AD52" s="1280"/>
      <c r="AE52" s="1280"/>
      <c r="AF52" s="1280"/>
      <c r="AG52" s="1280"/>
      <c r="AH52" s="1280"/>
      <c r="AI52" s="1280"/>
      <c r="AJ52" s="1280"/>
      <c r="AK52" s="1280"/>
      <c r="AL52" s="1280"/>
      <c r="AM52" s="1281"/>
      <c r="AN52" s="315"/>
      <c r="AP52" s="315"/>
      <c r="AQ52" s="315"/>
      <c r="AR52" s="315"/>
      <c r="AS52" s="315"/>
      <c r="AT52" s="315"/>
      <c r="AU52" s="315"/>
      <c r="AW52" s="317"/>
    </row>
    <row r="53" spans="1:49" s="77" customFormat="1" ht="48.75" customHeight="1">
      <c r="A53" s="1254" t="s">
        <v>363</v>
      </c>
      <c r="B53" s="1255"/>
      <c r="C53" s="1255"/>
      <c r="D53" s="1255"/>
      <c r="E53" s="1255"/>
      <c r="F53" s="1255"/>
      <c r="G53" s="1256"/>
      <c r="H53" s="1272"/>
      <c r="I53" s="1273"/>
      <c r="J53" s="1273"/>
      <c r="K53" s="1273"/>
      <c r="L53" s="1273"/>
      <c r="M53" s="1273"/>
      <c r="N53" s="1273"/>
      <c r="O53" s="1273"/>
      <c r="P53" s="1273"/>
      <c r="Q53" s="1273"/>
      <c r="R53" s="1273"/>
      <c r="S53" s="1273"/>
      <c r="T53" s="1273"/>
      <c r="U53" s="1273"/>
      <c r="V53" s="1273"/>
      <c r="W53" s="1273"/>
      <c r="X53" s="1304" t="s">
        <v>360</v>
      </c>
      <c r="Y53" s="1255"/>
      <c r="Z53" s="1255"/>
      <c r="AA53" s="1255"/>
      <c r="AB53" s="1256"/>
      <c r="AC53" s="1275"/>
      <c r="AD53" s="1275"/>
      <c r="AE53" s="1275"/>
      <c r="AF53" s="1275"/>
      <c r="AG53" s="1275"/>
      <c r="AH53" s="1275"/>
      <c r="AI53" s="1275"/>
      <c r="AJ53" s="1275"/>
      <c r="AK53" s="1275"/>
      <c r="AL53" s="1275"/>
      <c r="AM53" s="1276"/>
      <c r="AN53" s="315"/>
      <c r="AO53" s="316"/>
      <c r="AP53" s="315"/>
      <c r="AQ53" s="315"/>
      <c r="AR53" s="315"/>
      <c r="AS53" s="315"/>
      <c r="AT53" s="315"/>
      <c r="AU53" s="315"/>
      <c r="AV53" s="315"/>
      <c r="AW53" s="317"/>
    </row>
    <row r="54" spans="1:49" s="77" customFormat="1" ht="56.25" customHeight="1">
      <c r="A54" s="1469" t="s">
        <v>364</v>
      </c>
      <c r="B54" s="1470"/>
      <c r="C54" s="1470"/>
      <c r="D54" s="1470"/>
      <c r="E54" s="1470"/>
      <c r="F54" s="1470"/>
      <c r="G54" s="1471"/>
      <c r="H54" s="1478"/>
      <c r="I54" s="1479"/>
      <c r="J54" s="1479"/>
      <c r="K54" s="1479"/>
      <c r="L54" s="1479"/>
      <c r="M54" s="1479"/>
      <c r="N54" s="1479"/>
      <c r="O54" s="1479"/>
      <c r="P54" s="1479"/>
      <c r="Q54" s="1479"/>
      <c r="R54" s="1479"/>
      <c r="S54" s="1479"/>
      <c r="T54" s="1479"/>
      <c r="U54" s="1479"/>
      <c r="V54" s="1479"/>
      <c r="W54" s="1479"/>
      <c r="X54" s="1298" t="s">
        <v>119</v>
      </c>
      <c r="Y54" s="1299"/>
      <c r="Z54" s="1299"/>
      <c r="AA54" s="1299"/>
      <c r="AB54" s="1300"/>
      <c r="AC54" s="1282"/>
      <c r="AD54" s="1282"/>
      <c r="AE54" s="1282"/>
      <c r="AF54" s="1282"/>
      <c r="AG54" s="1282"/>
      <c r="AH54" s="1282"/>
      <c r="AI54" s="1282"/>
      <c r="AJ54" s="1282"/>
      <c r="AK54" s="1282"/>
      <c r="AL54" s="1282"/>
      <c r="AM54" s="1283"/>
      <c r="AN54" s="315"/>
      <c r="AO54" s="316"/>
      <c r="AP54" s="315"/>
      <c r="AQ54" s="315"/>
      <c r="AR54" s="315"/>
      <c r="AS54" s="315"/>
      <c r="AT54" s="315"/>
      <c r="AU54" s="315"/>
      <c r="AV54" s="315"/>
      <c r="AW54" s="317"/>
    </row>
    <row r="55" spans="1:49" s="77" customFormat="1" ht="24.75" customHeight="1">
      <c r="A55" s="1595" t="s">
        <v>641</v>
      </c>
      <c r="B55" s="1596"/>
      <c r="C55" s="1596"/>
      <c r="D55" s="1596"/>
      <c r="E55" s="1596"/>
      <c r="F55" s="1596"/>
      <c r="G55" s="1722"/>
      <c r="H55" s="1301"/>
      <c r="I55" s="1302"/>
      <c r="J55" s="1302"/>
      <c r="K55" s="1302"/>
      <c r="L55" s="1302"/>
      <c r="M55" s="1302"/>
      <c r="N55" s="1302"/>
      <c r="O55" s="1302"/>
      <c r="P55" s="1302"/>
      <c r="Q55" s="1302"/>
      <c r="R55" s="1302"/>
      <c r="S55" s="1302"/>
      <c r="T55" s="1302"/>
      <c r="U55" s="1302"/>
      <c r="V55" s="1302"/>
      <c r="W55" s="1303"/>
      <c r="X55" s="1291"/>
      <c r="Y55" s="1292"/>
      <c r="Z55" s="1292"/>
      <c r="AA55" s="1292"/>
      <c r="AB55" s="1292"/>
      <c r="AC55" s="1292"/>
      <c r="AD55" s="1292"/>
      <c r="AE55" s="1292"/>
      <c r="AF55" s="1292"/>
      <c r="AG55" s="1292"/>
      <c r="AH55" s="1292"/>
      <c r="AI55" s="1292"/>
      <c r="AJ55" s="1292"/>
      <c r="AK55" s="1292"/>
      <c r="AL55" s="1292"/>
      <c r="AM55" s="1293"/>
      <c r="AN55" s="315"/>
      <c r="AO55" s="316"/>
      <c r="AP55" s="315"/>
      <c r="AQ55" s="315"/>
      <c r="AR55" s="315"/>
      <c r="AS55" s="315"/>
      <c r="AT55" s="315"/>
      <c r="AU55" s="315"/>
      <c r="AV55" s="315"/>
      <c r="AW55" s="317"/>
    </row>
    <row r="56" spans="1:49" s="77" customFormat="1" ht="32.25" customHeight="1">
      <c r="A56" s="1472" t="s">
        <v>365</v>
      </c>
      <c r="B56" s="1473"/>
      <c r="C56" s="1473"/>
      <c r="D56" s="1473"/>
      <c r="E56" s="1473"/>
      <c r="F56" s="1473"/>
      <c r="G56" s="1474"/>
      <c r="H56" s="1475" t="s">
        <v>126</v>
      </c>
      <c r="I56" s="1476"/>
      <c r="J56" s="1476"/>
      <c r="K56" s="1476"/>
      <c r="L56" s="1476"/>
      <c r="M56" s="1476"/>
      <c r="N56" s="1476"/>
      <c r="O56" s="1476"/>
      <c r="P56" s="1476"/>
      <c r="Q56" s="1476"/>
      <c r="R56" s="1476"/>
      <c r="S56" s="1476"/>
      <c r="T56" s="1476"/>
      <c r="U56" s="1476"/>
      <c r="V56" s="1476"/>
      <c r="W56" s="1476"/>
      <c r="X56" s="1477" t="s">
        <v>358</v>
      </c>
      <c r="Y56" s="1477"/>
      <c r="Z56" s="1477"/>
      <c r="AA56" s="1477"/>
      <c r="AB56" s="1477"/>
      <c r="AC56" s="1279"/>
      <c r="AD56" s="1280"/>
      <c r="AE56" s="1280"/>
      <c r="AF56" s="1280"/>
      <c r="AG56" s="1280"/>
      <c r="AH56" s="1280"/>
      <c r="AI56" s="1280"/>
      <c r="AJ56" s="1280"/>
      <c r="AK56" s="1280"/>
      <c r="AL56" s="1280"/>
      <c r="AM56" s="1281"/>
      <c r="AN56" s="315"/>
      <c r="AO56" s="322" t="s">
        <v>126</v>
      </c>
      <c r="AP56" s="315"/>
      <c r="AQ56" s="315"/>
      <c r="AR56" s="315"/>
      <c r="AS56" s="315"/>
      <c r="AT56" s="315"/>
      <c r="AU56" s="315"/>
      <c r="AV56" s="315"/>
      <c r="AW56" s="317"/>
    </row>
    <row r="57" spans="1:49" s="77" customFormat="1" ht="44.25" customHeight="1">
      <c r="A57" s="1254" t="s">
        <v>363</v>
      </c>
      <c r="B57" s="1255"/>
      <c r="C57" s="1255"/>
      <c r="D57" s="1255"/>
      <c r="E57" s="1255"/>
      <c r="F57" s="1255"/>
      <c r="G57" s="1256"/>
      <c r="H57" s="1272"/>
      <c r="I57" s="1273"/>
      <c r="J57" s="1273"/>
      <c r="K57" s="1273"/>
      <c r="L57" s="1273"/>
      <c r="M57" s="1273"/>
      <c r="N57" s="1273"/>
      <c r="O57" s="1273"/>
      <c r="P57" s="1273"/>
      <c r="Q57" s="1273"/>
      <c r="R57" s="1273"/>
      <c r="S57" s="1273"/>
      <c r="T57" s="1273"/>
      <c r="U57" s="1273"/>
      <c r="V57" s="1273"/>
      <c r="W57" s="1273"/>
      <c r="X57" s="1304" t="s">
        <v>360</v>
      </c>
      <c r="Y57" s="1255"/>
      <c r="Z57" s="1255"/>
      <c r="AA57" s="1255"/>
      <c r="AB57" s="1256"/>
      <c r="AC57" s="1275"/>
      <c r="AD57" s="1275"/>
      <c r="AE57" s="1275"/>
      <c r="AF57" s="1275"/>
      <c r="AG57" s="1275"/>
      <c r="AH57" s="1275"/>
      <c r="AI57" s="1275"/>
      <c r="AJ57" s="1275"/>
      <c r="AK57" s="1275"/>
      <c r="AL57" s="1275"/>
      <c r="AM57" s="1276"/>
      <c r="AN57" s="315"/>
      <c r="AO57" s="322" t="s">
        <v>357</v>
      </c>
      <c r="AP57" s="315"/>
      <c r="AQ57" s="315"/>
      <c r="AR57" s="315"/>
      <c r="AS57" s="315"/>
      <c r="AT57" s="315"/>
      <c r="AU57" s="315"/>
      <c r="AV57" s="315"/>
      <c r="AW57" s="317"/>
    </row>
    <row r="58" spans="1:49" s="77" customFormat="1" ht="65.25" customHeight="1">
      <c r="A58" s="1469" t="s">
        <v>364</v>
      </c>
      <c r="B58" s="1470"/>
      <c r="C58" s="1470"/>
      <c r="D58" s="1470"/>
      <c r="E58" s="1470"/>
      <c r="F58" s="1470"/>
      <c r="G58" s="1471"/>
      <c r="H58" s="1478"/>
      <c r="I58" s="1479"/>
      <c r="J58" s="1479"/>
      <c r="K58" s="1479"/>
      <c r="L58" s="1479"/>
      <c r="M58" s="1479"/>
      <c r="N58" s="1479"/>
      <c r="O58" s="1479"/>
      <c r="P58" s="1479"/>
      <c r="Q58" s="1479"/>
      <c r="R58" s="1479"/>
      <c r="S58" s="1479"/>
      <c r="T58" s="1479"/>
      <c r="U58" s="1479"/>
      <c r="V58" s="1479"/>
      <c r="W58" s="1479"/>
      <c r="X58" s="1298" t="s">
        <v>119</v>
      </c>
      <c r="Y58" s="1299"/>
      <c r="Z58" s="1299"/>
      <c r="AA58" s="1299"/>
      <c r="AB58" s="1300"/>
      <c r="AC58" s="1282"/>
      <c r="AD58" s="1282"/>
      <c r="AE58" s="1282"/>
      <c r="AF58" s="1282"/>
      <c r="AG58" s="1282"/>
      <c r="AH58" s="1282"/>
      <c r="AI58" s="1282"/>
      <c r="AJ58" s="1282"/>
      <c r="AK58" s="1282"/>
      <c r="AL58" s="1282"/>
      <c r="AM58" s="1283"/>
      <c r="AN58" s="315"/>
      <c r="AO58" s="322" t="s">
        <v>366</v>
      </c>
      <c r="AP58" s="315"/>
      <c r="AQ58" s="315"/>
      <c r="AR58" s="315"/>
      <c r="AS58" s="315"/>
      <c r="AT58" s="315"/>
      <c r="AU58" s="315"/>
      <c r="AV58" s="315"/>
      <c r="AW58" s="317"/>
    </row>
    <row r="59" spans="1:49" s="77" customFormat="1" ht="21.75" customHeight="1" thickBot="1">
      <c r="A59" s="1343" t="s">
        <v>641</v>
      </c>
      <c r="B59" s="1343"/>
      <c r="C59" s="1343"/>
      <c r="D59" s="1343"/>
      <c r="E59" s="1343"/>
      <c r="F59" s="1343"/>
      <c r="G59" s="1343"/>
      <c r="H59" s="1248"/>
      <c r="I59" s="1248"/>
      <c r="J59" s="1248"/>
      <c r="K59" s="1248"/>
      <c r="L59" s="1248"/>
      <c r="M59" s="1248"/>
      <c r="N59" s="1248"/>
      <c r="O59" s="1248"/>
      <c r="P59" s="1248"/>
      <c r="Q59" s="1248"/>
      <c r="R59" s="1248"/>
      <c r="S59" s="1248"/>
      <c r="T59" s="1248"/>
      <c r="U59" s="1248"/>
      <c r="V59" s="1248"/>
      <c r="W59" s="1248"/>
      <c r="X59" s="1294"/>
      <c r="Y59" s="1295"/>
      <c r="Z59" s="1295"/>
      <c r="AA59" s="1295"/>
      <c r="AB59" s="1295"/>
      <c r="AC59" s="1295"/>
      <c r="AD59" s="1295"/>
      <c r="AE59" s="1295"/>
      <c r="AF59" s="1295"/>
      <c r="AG59" s="1295"/>
      <c r="AH59" s="1295"/>
      <c r="AI59" s="1295"/>
      <c r="AJ59" s="1295"/>
      <c r="AK59" s="1295"/>
      <c r="AL59" s="1295"/>
      <c r="AM59" s="1295"/>
      <c r="AN59" s="315"/>
      <c r="AO59" s="322"/>
      <c r="AP59" s="315"/>
      <c r="AQ59" s="315"/>
      <c r="AR59" s="315"/>
      <c r="AS59" s="315"/>
      <c r="AT59" s="315"/>
      <c r="AU59" s="315"/>
      <c r="AV59" s="315"/>
      <c r="AW59" s="317"/>
    </row>
    <row r="60" spans="1:49" s="77" customFormat="1" ht="32.25" customHeight="1">
      <c r="A60" s="1074" t="s">
        <v>7</v>
      </c>
      <c r="B60" s="1075"/>
      <c r="C60" s="1075"/>
      <c r="D60" s="1075"/>
      <c r="E60" s="1075"/>
      <c r="F60" s="1075"/>
      <c r="G60" s="1075"/>
      <c r="H60" s="1482"/>
      <c r="I60" s="1482"/>
      <c r="J60" s="1482"/>
      <c r="K60" s="1482"/>
      <c r="L60" s="1482"/>
      <c r="M60" s="1482"/>
      <c r="N60" s="1482"/>
      <c r="O60" s="1482"/>
      <c r="P60" s="1482"/>
      <c r="Q60" s="1482"/>
      <c r="R60" s="1482"/>
      <c r="S60" s="1482"/>
      <c r="T60" s="1482"/>
      <c r="U60" s="1482"/>
      <c r="V60" s="1482"/>
      <c r="W60" s="1482"/>
      <c r="X60" s="1482"/>
      <c r="Y60" s="1482"/>
      <c r="Z60" s="1482"/>
      <c r="AA60" s="1482"/>
      <c r="AB60" s="1482"/>
      <c r="AC60" s="1075"/>
      <c r="AD60" s="1075"/>
      <c r="AE60" s="1075"/>
      <c r="AF60" s="1075"/>
      <c r="AG60" s="1075"/>
      <c r="AH60" s="1075"/>
      <c r="AI60" s="1075"/>
      <c r="AJ60" s="1075"/>
      <c r="AK60" s="1075"/>
      <c r="AL60" s="1075"/>
      <c r="AM60" s="1359"/>
      <c r="AN60" s="315"/>
      <c r="AO60" s="322" t="s">
        <v>367</v>
      </c>
      <c r="AP60" s="315"/>
      <c r="AQ60" s="315"/>
      <c r="AR60" s="315"/>
      <c r="AS60" s="315"/>
      <c r="AT60" s="315"/>
      <c r="AU60" s="315"/>
      <c r="AV60" s="315"/>
      <c r="AW60" s="317"/>
    </row>
    <row r="61" spans="1:49" s="77" customFormat="1" ht="48" customHeight="1">
      <c r="A61" s="1350" t="s">
        <v>368</v>
      </c>
      <c r="B61" s="1289"/>
      <c r="C61" s="1289"/>
      <c r="D61" s="1289"/>
      <c r="E61" s="1289"/>
      <c r="F61" s="1289"/>
      <c r="G61" s="1351"/>
      <c r="H61" s="1285"/>
      <c r="I61" s="1286"/>
      <c r="J61" s="1286"/>
      <c r="K61" s="1286"/>
      <c r="L61" s="1286"/>
      <c r="M61" s="1286"/>
      <c r="N61" s="1286"/>
      <c r="O61" s="1287"/>
      <c r="P61" s="1337" t="s">
        <v>250</v>
      </c>
      <c r="Q61" s="1338"/>
      <c r="R61" s="1285"/>
      <c r="S61" s="1286"/>
      <c r="T61" s="1286"/>
      <c r="U61" s="1286"/>
      <c r="V61" s="1286"/>
      <c r="W61" s="1287"/>
      <c r="X61" s="1339" t="s">
        <v>369</v>
      </c>
      <c r="Y61" s="1340"/>
      <c r="Z61" s="1340"/>
      <c r="AA61" s="1340"/>
      <c r="AB61" s="1341"/>
      <c r="AC61" s="1284"/>
      <c r="AD61" s="1277"/>
      <c r="AE61" s="1277"/>
      <c r="AF61" s="1277"/>
      <c r="AG61" s="1277"/>
      <c r="AH61" s="1288" t="s">
        <v>119</v>
      </c>
      <c r="AI61" s="1289"/>
      <c r="AJ61" s="1289"/>
      <c r="AK61" s="1289"/>
      <c r="AL61" s="1312"/>
      <c r="AM61" s="1313"/>
      <c r="AN61" s="315"/>
      <c r="AO61" s="322" t="s">
        <v>138</v>
      </c>
      <c r="AP61" s="315"/>
      <c r="AQ61" s="315"/>
      <c r="AR61" s="315"/>
      <c r="AS61" s="315"/>
      <c r="AT61" s="315"/>
      <c r="AU61" s="315"/>
      <c r="AV61" s="315"/>
      <c r="AW61" s="317"/>
    </row>
    <row r="62" spans="1:49" s="77" customFormat="1" ht="45.75" customHeight="1">
      <c r="A62" s="1254" t="s">
        <v>368</v>
      </c>
      <c r="B62" s="1255"/>
      <c r="C62" s="1255"/>
      <c r="D62" s="1255"/>
      <c r="E62" s="1255"/>
      <c r="F62" s="1255"/>
      <c r="G62" s="1256"/>
      <c r="H62" s="1272"/>
      <c r="I62" s="1273"/>
      <c r="J62" s="1273"/>
      <c r="K62" s="1273"/>
      <c r="L62" s="1273"/>
      <c r="M62" s="1273"/>
      <c r="N62" s="1273"/>
      <c r="O62" s="1342"/>
      <c r="P62" s="1335" t="s">
        <v>250</v>
      </c>
      <c r="Q62" s="1336"/>
      <c r="R62" s="1272"/>
      <c r="S62" s="1273"/>
      <c r="T62" s="1273"/>
      <c r="U62" s="1273"/>
      <c r="V62" s="1273"/>
      <c r="W62" s="1342"/>
      <c r="X62" s="1339" t="s">
        <v>369</v>
      </c>
      <c r="Y62" s="1340"/>
      <c r="Z62" s="1340"/>
      <c r="AA62" s="1340"/>
      <c r="AB62" s="1341"/>
      <c r="AC62" s="1296"/>
      <c r="AD62" s="1297"/>
      <c r="AE62" s="1297"/>
      <c r="AF62" s="1297"/>
      <c r="AG62" s="1297"/>
      <c r="AH62" s="1304" t="s">
        <v>119</v>
      </c>
      <c r="AI62" s="1255"/>
      <c r="AJ62" s="1255"/>
      <c r="AK62" s="1255"/>
      <c r="AL62" s="1314"/>
      <c r="AM62" s="1315"/>
      <c r="AN62" s="315"/>
      <c r="AO62" s="322" t="s">
        <v>126</v>
      </c>
      <c r="AP62" s="315"/>
      <c r="AQ62" s="315"/>
      <c r="AR62" s="315"/>
      <c r="AS62" s="315"/>
      <c r="AT62" s="315"/>
      <c r="AU62" s="315"/>
      <c r="AV62" s="315"/>
      <c r="AW62" s="317"/>
    </row>
    <row r="63" spans="1:49" s="77" customFormat="1" ht="47.25" customHeight="1">
      <c r="A63" s="1254" t="s">
        <v>368</v>
      </c>
      <c r="B63" s="1255"/>
      <c r="C63" s="1255"/>
      <c r="D63" s="1255"/>
      <c r="E63" s="1255"/>
      <c r="F63" s="1255"/>
      <c r="G63" s="1256"/>
      <c r="H63" s="1272"/>
      <c r="I63" s="1273"/>
      <c r="J63" s="1273"/>
      <c r="K63" s="1273"/>
      <c r="L63" s="1273"/>
      <c r="M63" s="1273"/>
      <c r="N63" s="1273"/>
      <c r="O63" s="1342"/>
      <c r="P63" s="1335" t="s">
        <v>250</v>
      </c>
      <c r="Q63" s="1336"/>
      <c r="R63" s="1272"/>
      <c r="S63" s="1273"/>
      <c r="T63" s="1273"/>
      <c r="U63" s="1273"/>
      <c r="V63" s="1273"/>
      <c r="W63" s="1342"/>
      <c r="X63" s="1339" t="s">
        <v>369</v>
      </c>
      <c r="Y63" s="1340"/>
      <c r="Z63" s="1340"/>
      <c r="AA63" s="1340"/>
      <c r="AB63" s="1341"/>
      <c r="AC63" s="1296"/>
      <c r="AD63" s="1297"/>
      <c r="AE63" s="1297"/>
      <c r="AF63" s="1297"/>
      <c r="AG63" s="1297"/>
      <c r="AH63" s="1304" t="s">
        <v>119</v>
      </c>
      <c r="AI63" s="1255"/>
      <c r="AJ63" s="1255"/>
      <c r="AK63" s="1255"/>
      <c r="AL63" s="1314"/>
      <c r="AM63" s="1315"/>
      <c r="AN63" s="315"/>
      <c r="AO63" s="322" t="s">
        <v>366</v>
      </c>
      <c r="AP63" s="315"/>
      <c r="AQ63" s="315"/>
      <c r="AR63" s="315"/>
      <c r="AS63" s="315"/>
      <c r="AT63" s="315"/>
      <c r="AU63" s="315"/>
      <c r="AV63" s="315"/>
      <c r="AW63" s="317"/>
    </row>
    <row r="64" spans="1:49" s="77" customFormat="1" ht="49.5" customHeight="1">
      <c r="A64" s="1254" t="s">
        <v>368</v>
      </c>
      <c r="B64" s="1255"/>
      <c r="C64" s="1255"/>
      <c r="D64" s="1255"/>
      <c r="E64" s="1255"/>
      <c r="F64" s="1255"/>
      <c r="G64" s="1256"/>
      <c r="H64" s="1272"/>
      <c r="I64" s="1273"/>
      <c r="J64" s="1273"/>
      <c r="K64" s="1273"/>
      <c r="L64" s="1273"/>
      <c r="M64" s="1273"/>
      <c r="N64" s="1273"/>
      <c r="O64" s="1342"/>
      <c r="P64" s="1335" t="s">
        <v>250</v>
      </c>
      <c r="Q64" s="1336"/>
      <c r="R64" s="1272"/>
      <c r="S64" s="1273"/>
      <c r="T64" s="1273"/>
      <c r="U64" s="1273"/>
      <c r="V64" s="1273"/>
      <c r="W64" s="1342"/>
      <c r="X64" s="1339" t="s">
        <v>369</v>
      </c>
      <c r="Y64" s="1340"/>
      <c r="Z64" s="1340"/>
      <c r="AA64" s="1340"/>
      <c r="AB64" s="1341"/>
      <c r="AC64" s="1296"/>
      <c r="AD64" s="1297"/>
      <c r="AE64" s="1297"/>
      <c r="AF64" s="1297"/>
      <c r="AG64" s="1297"/>
      <c r="AH64" s="1304" t="s">
        <v>119</v>
      </c>
      <c r="AI64" s="1255"/>
      <c r="AJ64" s="1255"/>
      <c r="AK64" s="1255"/>
      <c r="AL64" s="1314"/>
      <c r="AM64" s="1315"/>
      <c r="AN64" s="315"/>
      <c r="AO64" s="322" t="s">
        <v>367</v>
      </c>
      <c r="AP64" s="315"/>
      <c r="AQ64" s="315"/>
      <c r="AR64" s="315"/>
      <c r="AS64" s="315"/>
      <c r="AT64" s="315"/>
      <c r="AU64" s="315"/>
      <c r="AV64" s="315"/>
      <c r="AW64" s="317"/>
    </row>
    <row r="65" spans="1:49" s="77" customFormat="1" ht="45" customHeight="1">
      <c r="A65" s="1344" t="s">
        <v>368</v>
      </c>
      <c r="B65" s="1345"/>
      <c r="C65" s="1345"/>
      <c r="D65" s="1345"/>
      <c r="E65" s="1345"/>
      <c r="F65" s="1345"/>
      <c r="G65" s="1346"/>
      <c r="H65" s="1347"/>
      <c r="I65" s="1348"/>
      <c r="J65" s="1348"/>
      <c r="K65" s="1348"/>
      <c r="L65" s="1348"/>
      <c r="M65" s="1348"/>
      <c r="N65" s="1348"/>
      <c r="O65" s="1512"/>
      <c r="P65" s="1513" t="s">
        <v>250</v>
      </c>
      <c r="Q65" s="1514"/>
      <c r="R65" s="1347"/>
      <c r="S65" s="1348"/>
      <c r="T65" s="1348"/>
      <c r="U65" s="1348"/>
      <c r="V65" s="1348"/>
      <c r="W65" s="1512"/>
      <c r="X65" s="1339" t="s">
        <v>369</v>
      </c>
      <c r="Y65" s="1340"/>
      <c r="Z65" s="1340"/>
      <c r="AA65" s="1340"/>
      <c r="AB65" s="1341"/>
      <c r="AC65" s="1515"/>
      <c r="AD65" s="1516"/>
      <c r="AE65" s="1516"/>
      <c r="AF65" s="1516"/>
      <c r="AG65" s="1516"/>
      <c r="AH65" s="1349" t="s">
        <v>119</v>
      </c>
      <c r="AI65" s="1345"/>
      <c r="AJ65" s="1345"/>
      <c r="AK65" s="1345"/>
      <c r="AL65" s="1507"/>
      <c r="AM65" s="1508"/>
      <c r="AN65" s="315"/>
      <c r="AO65" s="322" t="s">
        <v>138</v>
      </c>
      <c r="AP65" s="315"/>
      <c r="AQ65" s="315"/>
      <c r="AR65" s="315"/>
      <c r="AS65" s="315"/>
      <c r="AT65" s="315"/>
      <c r="AU65" s="315"/>
      <c r="AV65" s="315"/>
      <c r="AW65" s="317"/>
    </row>
    <row r="66" spans="1:49" s="77" customFormat="1" ht="19.5" customHeight="1" thickBot="1">
      <c r="A66" s="1247" t="s">
        <v>641</v>
      </c>
      <c r="B66" s="1247"/>
      <c r="C66" s="1247"/>
      <c r="D66" s="1247"/>
      <c r="E66" s="1247"/>
      <c r="F66" s="1247"/>
      <c r="G66" s="1247"/>
      <c r="H66" s="1248"/>
      <c r="I66" s="1248"/>
      <c r="J66" s="1248"/>
      <c r="K66" s="1248"/>
      <c r="L66" s="1248"/>
      <c r="M66" s="1248"/>
      <c r="N66" s="1248"/>
      <c r="O66" s="1248"/>
      <c r="P66" s="1248"/>
      <c r="Q66" s="1248"/>
      <c r="R66" s="1248"/>
      <c r="S66" s="1248"/>
      <c r="T66" s="1248"/>
      <c r="U66" s="1248"/>
      <c r="V66" s="1248"/>
      <c r="W66" s="1248"/>
      <c r="X66" s="1249"/>
      <c r="Y66" s="1249"/>
      <c r="Z66" s="1249"/>
      <c r="AA66" s="1249"/>
      <c r="AB66" s="1249"/>
      <c r="AC66" s="1249"/>
      <c r="AD66" s="1249"/>
      <c r="AE66" s="1249"/>
      <c r="AF66" s="1249"/>
      <c r="AG66" s="1249"/>
      <c r="AH66" s="1249"/>
      <c r="AI66" s="1249"/>
      <c r="AJ66" s="1249"/>
      <c r="AK66" s="1249"/>
      <c r="AL66" s="1249"/>
      <c r="AM66" s="1249"/>
      <c r="AN66" s="315"/>
      <c r="AO66" s="322"/>
      <c r="AP66" s="315"/>
      <c r="AQ66" s="315"/>
      <c r="AR66" s="315"/>
      <c r="AS66" s="315"/>
      <c r="AT66" s="315"/>
      <c r="AU66" s="315"/>
      <c r="AV66" s="315"/>
      <c r="AW66" s="317"/>
    </row>
    <row r="67" spans="1:49" s="77" customFormat="1" ht="30.75" customHeight="1">
      <c r="A67" s="1074" t="s">
        <v>370</v>
      </c>
      <c r="B67" s="1075"/>
      <c r="C67" s="1075"/>
      <c r="D67" s="1075"/>
      <c r="E67" s="1075"/>
      <c r="F67" s="1075"/>
      <c r="G67" s="1075"/>
      <c r="H67" s="1075"/>
      <c r="I67" s="1075"/>
      <c r="J67" s="1075"/>
      <c r="K67" s="1075"/>
      <c r="L67" s="1075"/>
      <c r="M67" s="1075"/>
      <c r="N67" s="1075"/>
      <c r="O67" s="1075"/>
      <c r="P67" s="1075"/>
      <c r="Q67" s="1075"/>
      <c r="R67" s="1075"/>
      <c r="S67" s="1075"/>
      <c r="T67" s="1075"/>
      <c r="U67" s="1075"/>
      <c r="V67" s="1075"/>
      <c r="W67" s="1075"/>
      <c r="X67" s="1075"/>
      <c r="Y67" s="1075"/>
      <c r="Z67" s="1075"/>
      <c r="AA67" s="1075"/>
      <c r="AB67" s="1075"/>
      <c r="AC67" s="1075"/>
      <c r="AD67" s="1075"/>
      <c r="AE67" s="1075"/>
      <c r="AF67" s="1075"/>
      <c r="AG67" s="1075"/>
      <c r="AH67" s="1075"/>
      <c r="AI67" s="1075"/>
      <c r="AJ67" s="1075"/>
      <c r="AK67" s="1075"/>
      <c r="AL67" s="1075"/>
      <c r="AM67" s="1359"/>
      <c r="AN67" s="315"/>
      <c r="AO67" s="316"/>
      <c r="AP67" s="315"/>
      <c r="AQ67" s="315"/>
      <c r="AR67" s="315"/>
      <c r="AS67" s="315"/>
      <c r="AT67" s="315"/>
      <c r="AU67" s="315"/>
      <c r="AV67" s="315"/>
      <c r="AW67" s="317"/>
    </row>
    <row r="68" spans="1:49" s="77" customFormat="1" ht="30.75" customHeight="1">
      <c r="A68" s="1350" t="s">
        <v>371</v>
      </c>
      <c r="B68" s="1289"/>
      <c r="C68" s="1289"/>
      <c r="D68" s="1289"/>
      <c r="E68" s="1289"/>
      <c r="F68" s="1289"/>
      <c r="G68" s="1289"/>
      <c r="H68" s="1483"/>
      <c r="I68" s="1484"/>
      <c r="J68" s="1484"/>
      <c r="K68" s="1484"/>
      <c r="L68" s="1484"/>
      <c r="M68" s="1484"/>
      <c r="N68" s="1484"/>
      <c r="O68" s="1484"/>
      <c r="P68" s="1484"/>
      <c r="Q68" s="1484"/>
      <c r="R68" s="1484"/>
      <c r="S68" s="1484"/>
      <c r="T68" s="1484"/>
      <c r="U68" s="1484"/>
      <c r="V68" s="1484"/>
      <c r="W68" s="1485"/>
      <c r="X68" s="1289" t="s">
        <v>371</v>
      </c>
      <c r="Y68" s="1289"/>
      <c r="Z68" s="1289"/>
      <c r="AA68" s="1289"/>
      <c r="AB68" s="1351"/>
      <c r="AC68" s="1486"/>
      <c r="AD68" s="1487"/>
      <c r="AE68" s="1487"/>
      <c r="AF68" s="1487"/>
      <c r="AG68" s="1487"/>
      <c r="AH68" s="1487"/>
      <c r="AI68" s="1487"/>
      <c r="AJ68" s="1487"/>
      <c r="AK68" s="1487"/>
      <c r="AL68" s="1487"/>
      <c r="AM68" s="1488"/>
      <c r="AN68" s="315"/>
      <c r="AO68" s="316"/>
      <c r="AP68" s="315"/>
      <c r="AQ68" s="315"/>
      <c r="AR68" s="315"/>
      <c r="AS68" s="315"/>
      <c r="AT68" s="315"/>
      <c r="AU68" s="315"/>
      <c r="AV68" s="315"/>
      <c r="AW68" s="317"/>
    </row>
    <row r="69" spans="1:49" s="77" customFormat="1" ht="30.75" customHeight="1">
      <c r="A69" s="1254" t="s">
        <v>372</v>
      </c>
      <c r="B69" s="1255"/>
      <c r="C69" s="1255"/>
      <c r="D69" s="1255"/>
      <c r="E69" s="1255"/>
      <c r="F69" s="1255"/>
      <c r="G69" s="1255"/>
      <c r="H69" s="1496"/>
      <c r="I69" s="1497"/>
      <c r="J69" s="1497"/>
      <c r="K69" s="1497"/>
      <c r="L69" s="1497"/>
      <c r="M69" s="1497"/>
      <c r="N69" s="1497"/>
      <c r="O69" s="1497"/>
      <c r="P69" s="1497"/>
      <c r="Q69" s="1497"/>
      <c r="R69" s="1497"/>
      <c r="S69" s="1497"/>
      <c r="T69" s="1497"/>
      <c r="U69" s="1497"/>
      <c r="V69" s="1497"/>
      <c r="W69" s="1498"/>
      <c r="X69" s="1255" t="s">
        <v>372</v>
      </c>
      <c r="Y69" s="1255"/>
      <c r="Z69" s="1255"/>
      <c r="AA69" s="1255"/>
      <c r="AB69" s="1256"/>
      <c r="AC69" s="1296"/>
      <c r="AD69" s="1297"/>
      <c r="AE69" s="1297"/>
      <c r="AF69" s="1297"/>
      <c r="AG69" s="1297"/>
      <c r="AH69" s="1297"/>
      <c r="AI69" s="1297"/>
      <c r="AJ69" s="1297"/>
      <c r="AK69" s="1297"/>
      <c r="AL69" s="1297"/>
      <c r="AM69" s="1492"/>
      <c r="AN69" s="315"/>
      <c r="AO69" s="316"/>
      <c r="AP69" s="315"/>
      <c r="AQ69" s="315"/>
      <c r="AR69" s="315"/>
      <c r="AS69" s="315"/>
      <c r="AT69" s="315"/>
      <c r="AU69" s="315"/>
      <c r="AV69" s="315"/>
      <c r="AW69" s="317"/>
    </row>
    <row r="70" spans="1:49" s="77" customFormat="1" ht="30.75" customHeight="1">
      <c r="A70" s="1254" t="s">
        <v>373</v>
      </c>
      <c r="B70" s="1255"/>
      <c r="C70" s="1255"/>
      <c r="D70" s="1255"/>
      <c r="E70" s="1255"/>
      <c r="F70" s="1255"/>
      <c r="G70" s="1255"/>
      <c r="H70" s="1493"/>
      <c r="I70" s="1494"/>
      <c r="J70" s="1494"/>
      <c r="K70" s="1494"/>
      <c r="L70" s="1494"/>
      <c r="M70" s="1494"/>
      <c r="N70" s="1494"/>
      <c r="O70" s="1494"/>
      <c r="P70" s="1494"/>
      <c r="Q70" s="1494"/>
      <c r="R70" s="1494"/>
      <c r="S70" s="1494"/>
      <c r="T70" s="1494"/>
      <c r="U70" s="1494"/>
      <c r="V70" s="1494"/>
      <c r="W70" s="1495"/>
      <c r="X70" s="1255" t="s">
        <v>373</v>
      </c>
      <c r="Y70" s="1255"/>
      <c r="Z70" s="1255"/>
      <c r="AA70" s="1255"/>
      <c r="AB70" s="1256"/>
      <c r="AC70" s="1486"/>
      <c r="AD70" s="1487"/>
      <c r="AE70" s="1487"/>
      <c r="AF70" s="1487"/>
      <c r="AG70" s="1487"/>
      <c r="AH70" s="1487"/>
      <c r="AI70" s="1487"/>
      <c r="AJ70" s="1487"/>
      <c r="AK70" s="1487"/>
      <c r="AL70" s="1487"/>
      <c r="AM70" s="1488"/>
      <c r="AN70" s="315"/>
      <c r="AO70" s="316"/>
      <c r="AP70" s="315"/>
      <c r="AQ70" s="315"/>
      <c r="AR70" s="315"/>
      <c r="AS70" s="315"/>
      <c r="AT70" s="315"/>
      <c r="AU70" s="315"/>
      <c r="AV70" s="315"/>
      <c r="AW70" s="317"/>
    </row>
    <row r="71" spans="1:49" s="77" customFormat="1" ht="30.75" customHeight="1">
      <c r="A71" s="1254" t="s">
        <v>371</v>
      </c>
      <c r="B71" s="1255"/>
      <c r="C71" s="1255"/>
      <c r="D71" s="1255"/>
      <c r="E71" s="1255"/>
      <c r="F71" s="1255"/>
      <c r="G71" s="1255"/>
      <c r="H71" s="1483"/>
      <c r="I71" s="1484"/>
      <c r="J71" s="1484"/>
      <c r="K71" s="1484"/>
      <c r="L71" s="1484"/>
      <c r="M71" s="1484"/>
      <c r="N71" s="1484"/>
      <c r="O71" s="1484"/>
      <c r="P71" s="1484"/>
      <c r="Q71" s="1484"/>
      <c r="R71" s="1484"/>
      <c r="S71" s="1484"/>
      <c r="T71" s="1484"/>
      <c r="U71" s="1484"/>
      <c r="V71" s="1484"/>
      <c r="W71" s="1485"/>
      <c r="X71" s="1255" t="s">
        <v>371</v>
      </c>
      <c r="Y71" s="1255"/>
      <c r="Z71" s="1255"/>
      <c r="AA71" s="1255"/>
      <c r="AB71" s="1256"/>
      <c r="AC71" s="1296"/>
      <c r="AD71" s="1297"/>
      <c r="AE71" s="1297"/>
      <c r="AF71" s="1297"/>
      <c r="AG71" s="1297"/>
      <c r="AH71" s="1297"/>
      <c r="AI71" s="1297"/>
      <c r="AJ71" s="1297"/>
      <c r="AK71" s="1297"/>
      <c r="AL71" s="1297"/>
      <c r="AM71" s="1492"/>
      <c r="AN71" s="315"/>
      <c r="AO71" s="316"/>
      <c r="AP71" s="315"/>
      <c r="AQ71" s="315"/>
      <c r="AR71" s="315"/>
      <c r="AS71" s="315"/>
      <c r="AT71" s="315"/>
      <c r="AU71" s="315"/>
      <c r="AV71" s="315"/>
      <c r="AW71" s="317"/>
    </row>
    <row r="72" spans="1:49" s="77" customFormat="1" ht="30.75" customHeight="1">
      <c r="A72" s="1254" t="s">
        <v>372</v>
      </c>
      <c r="B72" s="1255"/>
      <c r="C72" s="1255"/>
      <c r="D72" s="1255"/>
      <c r="E72" s="1255"/>
      <c r="F72" s="1255"/>
      <c r="G72" s="1255"/>
      <c r="H72" s="1496"/>
      <c r="I72" s="1497"/>
      <c r="J72" s="1497"/>
      <c r="K72" s="1497"/>
      <c r="L72" s="1497"/>
      <c r="M72" s="1497"/>
      <c r="N72" s="1497"/>
      <c r="O72" s="1497"/>
      <c r="P72" s="1497"/>
      <c r="Q72" s="1497"/>
      <c r="R72" s="1497"/>
      <c r="S72" s="1497"/>
      <c r="T72" s="1497"/>
      <c r="U72" s="1497"/>
      <c r="V72" s="1497"/>
      <c r="W72" s="1498"/>
      <c r="X72" s="1255" t="s">
        <v>372</v>
      </c>
      <c r="Y72" s="1255"/>
      <c r="Z72" s="1255"/>
      <c r="AA72" s="1255"/>
      <c r="AB72" s="1256"/>
      <c r="AC72" s="1486"/>
      <c r="AD72" s="1487"/>
      <c r="AE72" s="1487"/>
      <c r="AF72" s="1487"/>
      <c r="AG72" s="1487"/>
      <c r="AH72" s="1487"/>
      <c r="AI72" s="1487"/>
      <c r="AJ72" s="1487"/>
      <c r="AK72" s="1487"/>
      <c r="AL72" s="1487"/>
      <c r="AM72" s="1488"/>
      <c r="AN72" s="315"/>
      <c r="AO72" s="316"/>
      <c r="AP72" s="315"/>
      <c r="AQ72" s="315"/>
      <c r="AR72" s="315"/>
      <c r="AS72" s="315"/>
      <c r="AT72" s="315"/>
      <c r="AU72" s="315"/>
      <c r="AV72" s="315"/>
      <c r="AW72" s="317"/>
    </row>
    <row r="73" spans="1:49" s="77" customFormat="1" ht="30.75" customHeight="1" thickBot="1">
      <c r="A73" s="1344" t="s">
        <v>373</v>
      </c>
      <c r="B73" s="1345"/>
      <c r="C73" s="1345"/>
      <c r="D73" s="1345"/>
      <c r="E73" s="1345"/>
      <c r="F73" s="1345"/>
      <c r="G73" s="1345"/>
      <c r="H73" s="1493"/>
      <c r="I73" s="1494"/>
      <c r="J73" s="1494"/>
      <c r="K73" s="1494"/>
      <c r="L73" s="1494"/>
      <c r="M73" s="1494"/>
      <c r="N73" s="1494"/>
      <c r="O73" s="1494"/>
      <c r="P73" s="1494"/>
      <c r="Q73" s="1494"/>
      <c r="R73" s="1494"/>
      <c r="S73" s="1494"/>
      <c r="T73" s="1494"/>
      <c r="U73" s="1494"/>
      <c r="V73" s="1494"/>
      <c r="W73" s="1495"/>
      <c r="X73" s="1345" t="s">
        <v>373</v>
      </c>
      <c r="Y73" s="1345"/>
      <c r="Z73" s="1345"/>
      <c r="AA73" s="1345"/>
      <c r="AB73" s="1346"/>
      <c r="AC73" s="1489"/>
      <c r="AD73" s="1490"/>
      <c r="AE73" s="1490"/>
      <c r="AF73" s="1490"/>
      <c r="AG73" s="1490"/>
      <c r="AH73" s="1490"/>
      <c r="AI73" s="1490"/>
      <c r="AJ73" s="1490"/>
      <c r="AK73" s="1490"/>
      <c r="AL73" s="1490"/>
      <c r="AM73" s="1491"/>
      <c r="AN73" s="315"/>
      <c r="AO73" s="316"/>
      <c r="AP73" s="315"/>
      <c r="AQ73" s="315"/>
      <c r="AR73" s="315"/>
      <c r="AS73" s="315"/>
      <c r="AT73" s="315"/>
      <c r="AU73" s="315"/>
      <c r="AV73" s="315"/>
      <c r="AW73" s="317"/>
    </row>
    <row r="74" spans="1:49" s="77" customFormat="1" ht="68.25" customHeight="1">
      <c r="A74" s="1426" t="s">
        <v>605</v>
      </c>
      <c r="B74" s="1427"/>
      <c r="C74" s="1427"/>
      <c r="D74" s="1427"/>
      <c r="E74" s="1427"/>
      <c r="F74" s="1427"/>
      <c r="G74" s="1427"/>
      <c r="H74" s="1533"/>
      <c r="I74" s="1533"/>
      <c r="J74" s="1533"/>
      <c r="K74" s="1533"/>
      <c r="L74" s="1533"/>
      <c r="M74" s="1533"/>
      <c r="N74" s="1533"/>
      <c r="O74" s="1533"/>
      <c r="P74" s="1533"/>
      <c r="Q74" s="1533"/>
      <c r="R74" s="1533"/>
      <c r="S74" s="1533"/>
      <c r="T74" s="1533"/>
      <c r="U74" s="1533"/>
      <c r="V74" s="1533"/>
      <c r="W74" s="1533"/>
      <c r="X74" s="1427"/>
      <c r="Y74" s="1427"/>
      <c r="Z74" s="1427"/>
      <c r="AA74" s="1427"/>
      <c r="AB74" s="1427"/>
      <c r="AC74" s="1427"/>
      <c r="AD74" s="1427"/>
      <c r="AE74" s="1427"/>
      <c r="AF74" s="1427"/>
      <c r="AG74" s="1427"/>
      <c r="AH74" s="1427"/>
      <c r="AI74" s="1427"/>
      <c r="AJ74" s="1427"/>
      <c r="AK74" s="1427"/>
      <c r="AL74" s="1427"/>
      <c r="AM74" s="1428"/>
      <c r="AN74" s="315"/>
      <c r="AO74" s="316"/>
      <c r="AP74" s="315"/>
      <c r="AQ74" s="315"/>
      <c r="AR74" s="315"/>
      <c r="AS74" s="315"/>
      <c r="AT74" s="315"/>
      <c r="AU74" s="315"/>
      <c r="AV74" s="315"/>
      <c r="AW74" s="317"/>
    </row>
    <row r="75" spans="1:49" s="77" customFormat="1" ht="23.25" customHeight="1">
      <c r="A75" s="1429" t="s">
        <v>57</v>
      </c>
      <c r="B75" s="1430"/>
      <c r="C75" s="1430"/>
      <c r="D75" s="1430"/>
      <c r="E75" s="1430"/>
      <c r="F75" s="1430"/>
      <c r="G75" s="1431"/>
      <c r="H75" s="1519"/>
      <c r="I75" s="1519"/>
      <c r="J75" s="1519"/>
      <c r="K75" s="1519"/>
      <c r="L75" s="1519"/>
      <c r="M75" s="1519"/>
      <c r="N75" s="1519"/>
      <c r="O75" s="1519"/>
      <c r="P75" s="1519"/>
      <c r="Q75" s="1449" t="s">
        <v>55</v>
      </c>
      <c r="R75" s="1449"/>
      <c r="S75" s="1449"/>
      <c r="T75" s="1449"/>
      <c r="U75" s="1449"/>
      <c r="V75" s="1519"/>
      <c r="W75" s="1519"/>
      <c r="X75" s="1519"/>
      <c r="Y75" s="1519"/>
      <c r="Z75" s="1519"/>
      <c r="AA75" s="1449" t="s">
        <v>56</v>
      </c>
      <c r="AB75" s="1449"/>
      <c r="AC75" s="1449"/>
      <c r="AD75" s="1449"/>
      <c r="AE75" s="1519"/>
      <c r="AF75" s="1519"/>
      <c r="AG75" s="1519"/>
      <c r="AH75" s="1519"/>
      <c r="AI75" s="1519"/>
      <c r="AJ75" s="1519"/>
      <c r="AK75" s="1519"/>
      <c r="AL75" s="1519"/>
      <c r="AM75" s="1519"/>
      <c r="AN75" s="315"/>
      <c r="AO75" s="315"/>
      <c r="AP75" s="315"/>
      <c r="AQ75" s="315"/>
      <c r="AR75" s="315"/>
      <c r="AS75" s="315"/>
      <c r="AT75" s="315"/>
      <c r="AU75" s="315"/>
      <c r="AV75" s="315"/>
      <c r="AW75" s="317"/>
    </row>
    <row r="76" spans="1:49" s="77" customFormat="1" ht="15.75" customHeight="1">
      <c r="A76" s="1453" t="s">
        <v>336</v>
      </c>
      <c r="B76" s="1454"/>
      <c r="C76" s="1454"/>
      <c r="D76" s="1454"/>
      <c r="E76" s="1454"/>
      <c r="F76" s="1454"/>
      <c r="G76" s="1454"/>
      <c r="H76" s="1524"/>
      <c r="I76" s="1243"/>
      <c r="J76" s="1243"/>
      <c r="K76" s="1243"/>
      <c r="L76" s="1243"/>
      <c r="M76" s="1243"/>
      <c r="N76" s="1243"/>
      <c r="O76" s="1243"/>
      <c r="P76" s="1243"/>
      <c r="Q76" s="1243"/>
      <c r="R76" s="1243"/>
      <c r="S76" s="1243"/>
      <c r="T76" s="1243"/>
      <c r="U76" s="1243"/>
      <c r="V76" s="1243"/>
      <c r="W76" s="1525"/>
      <c r="X76" s="1454" t="s">
        <v>337</v>
      </c>
      <c r="Y76" s="1454"/>
      <c r="Z76" s="1454"/>
      <c r="AA76" s="1454"/>
      <c r="AB76" s="1454"/>
      <c r="AC76" s="1509"/>
      <c r="AD76" s="1509"/>
      <c r="AE76" s="1509"/>
      <c r="AF76" s="1509"/>
      <c r="AG76" s="1509"/>
      <c r="AH76" s="1509"/>
      <c r="AI76" s="1509"/>
      <c r="AJ76" s="1509"/>
      <c r="AK76" s="1509"/>
      <c r="AL76" s="1509"/>
      <c r="AM76" s="1510"/>
      <c r="AN76" s="315"/>
      <c r="AO76" s="316" t="s">
        <v>137</v>
      </c>
      <c r="AP76" s="315"/>
      <c r="AQ76" s="315"/>
      <c r="AR76" s="315"/>
      <c r="AS76" s="315"/>
      <c r="AT76" s="315"/>
      <c r="AU76" s="315"/>
      <c r="AV76" s="315"/>
      <c r="AW76" s="317"/>
    </row>
    <row r="77" spans="1:49" s="77" customFormat="1" ht="16.5" customHeight="1">
      <c r="A77" s="1432" t="s">
        <v>338</v>
      </c>
      <c r="B77" s="1433"/>
      <c r="C77" s="1433"/>
      <c r="D77" s="1433"/>
      <c r="E77" s="1433"/>
      <c r="F77" s="1433"/>
      <c r="G77" s="1433"/>
      <c r="H77" s="1499" t="s">
        <v>137</v>
      </c>
      <c r="I77" s="1500"/>
      <c r="J77" s="1500"/>
      <c r="K77" s="1500"/>
      <c r="L77" s="1500"/>
      <c r="M77" s="1500"/>
      <c r="N77" s="1500"/>
      <c r="O77" s="1500"/>
      <c r="P77" s="1500"/>
      <c r="Q77" s="1500"/>
      <c r="R77" s="1500"/>
      <c r="S77" s="1500"/>
      <c r="T77" s="1500"/>
      <c r="U77" s="1500"/>
      <c r="V77" s="1500"/>
      <c r="W77" s="1501"/>
      <c r="X77" s="1454" t="s">
        <v>339</v>
      </c>
      <c r="Y77" s="1454"/>
      <c r="Z77" s="1454"/>
      <c r="AA77" s="1454"/>
      <c r="AB77" s="1454"/>
      <c r="AC77" s="1375">
        <v>0</v>
      </c>
      <c r="AD77" s="1375"/>
      <c r="AE77" s="1375"/>
      <c r="AF77" s="1375"/>
      <c r="AG77" s="1375"/>
      <c r="AH77" s="1375"/>
      <c r="AI77" s="1375"/>
      <c r="AJ77" s="1375"/>
      <c r="AK77" s="1375"/>
      <c r="AL77" s="1375"/>
      <c r="AM77" s="1376"/>
      <c r="AN77" s="315"/>
      <c r="AO77" s="316" t="s">
        <v>374</v>
      </c>
      <c r="AP77" s="315"/>
      <c r="AQ77" s="315"/>
      <c r="AR77" s="315"/>
      <c r="AS77" s="315"/>
      <c r="AT77" s="315"/>
      <c r="AU77" s="315"/>
      <c r="AV77" s="315"/>
      <c r="AW77" s="317"/>
    </row>
    <row r="78" spans="1:49" s="77" customFormat="1" ht="17.25" customHeight="1">
      <c r="A78" s="1294" t="s">
        <v>242</v>
      </c>
      <c r="B78" s="1295"/>
      <c r="C78" s="1295"/>
      <c r="D78" s="1295"/>
      <c r="E78" s="1295"/>
      <c r="F78" s="1295"/>
      <c r="G78" s="1442"/>
      <c r="H78" s="1454" t="s">
        <v>341</v>
      </c>
      <c r="I78" s="1454"/>
      <c r="J78" s="1511"/>
      <c r="K78" s="1511"/>
      <c r="L78" s="1511"/>
      <c r="M78" s="1511"/>
      <c r="N78" s="1511"/>
      <c r="O78" s="1511"/>
      <c r="P78" s="1454" t="s">
        <v>342</v>
      </c>
      <c r="Q78" s="1454"/>
      <c r="R78" s="1511"/>
      <c r="S78" s="1511"/>
      <c r="T78" s="1511"/>
      <c r="U78" s="1511"/>
      <c r="V78" s="1511"/>
      <c r="W78" s="1511"/>
      <c r="X78" s="1454" t="s">
        <v>343</v>
      </c>
      <c r="Y78" s="1454"/>
      <c r="Z78" s="1511"/>
      <c r="AA78" s="1511"/>
      <c r="AB78" s="1511"/>
      <c r="AC78" s="1511"/>
      <c r="AD78" s="1511"/>
      <c r="AE78" s="1511"/>
      <c r="AF78" s="1511"/>
      <c r="AG78" s="1511"/>
      <c r="AH78" s="1511"/>
      <c r="AI78" s="1511"/>
      <c r="AJ78" s="1511"/>
      <c r="AK78" s="1511"/>
      <c r="AL78" s="1511"/>
      <c r="AM78" s="1532"/>
      <c r="AN78" s="315"/>
      <c r="AO78" s="316" t="s">
        <v>375</v>
      </c>
      <c r="AP78" s="315"/>
      <c r="AQ78" s="315"/>
      <c r="AR78" s="315"/>
      <c r="AS78" s="315"/>
      <c r="AT78" s="315"/>
      <c r="AU78" s="315"/>
      <c r="AV78" s="315"/>
      <c r="AW78" s="317"/>
    </row>
    <row r="79" spans="1:49" s="77" customFormat="1" ht="17.25" customHeight="1">
      <c r="A79" s="1443"/>
      <c r="B79" s="1444"/>
      <c r="C79" s="1444"/>
      <c r="D79" s="1444"/>
      <c r="E79" s="1444"/>
      <c r="F79" s="1444"/>
      <c r="G79" s="1445"/>
      <c r="H79" s="1454" t="s">
        <v>344</v>
      </c>
      <c r="I79" s="1454"/>
      <c r="J79" s="1511"/>
      <c r="K79" s="1511"/>
      <c r="L79" s="1511"/>
      <c r="M79" s="1511"/>
      <c r="N79" s="1511"/>
      <c r="O79" s="1511"/>
      <c r="P79" s="1511"/>
      <c r="Q79" s="1511"/>
      <c r="R79" s="1511"/>
      <c r="S79" s="1511"/>
      <c r="T79" s="1511"/>
      <c r="U79" s="1511"/>
      <c r="V79" s="1511"/>
      <c r="W79" s="1511"/>
      <c r="X79" s="1454" t="s">
        <v>345</v>
      </c>
      <c r="Y79" s="1454"/>
      <c r="Z79" s="1454"/>
      <c r="AA79" s="1454"/>
      <c r="AB79" s="1454"/>
      <c r="AC79" s="1511"/>
      <c r="AD79" s="1511"/>
      <c r="AE79" s="1511"/>
      <c r="AF79" s="1511"/>
      <c r="AG79" s="1454" t="s">
        <v>346</v>
      </c>
      <c r="AH79" s="1454"/>
      <c r="AI79" s="1454"/>
      <c r="AJ79" s="1511"/>
      <c r="AK79" s="1511"/>
      <c r="AL79" s="1511"/>
      <c r="AM79" s="1532"/>
      <c r="AN79" s="315"/>
      <c r="AO79" s="316" t="s">
        <v>376</v>
      </c>
      <c r="AP79" s="315"/>
      <c r="AQ79" s="315"/>
      <c r="AR79" s="315"/>
      <c r="AS79" s="315"/>
      <c r="AT79" s="315"/>
      <c r="AU79" s="315"/>
      <c r="AV79" s="315"/>
      <c r="AW79" s="317"/>
    </row>
    <row r="80" spans="1:49" s="77" customFormat="1" ht="6" customHeight="1">
      <c r="A80" s="1502"/>
      <c r="B80" s="1503"/>
      <c r="C80" s="1503"/>
      <c r="D80" s="1503"/>
      <c r="E80" s="1503"/>
      <c r="F80" s="1503"/>
      <c r="G80" s="1503"/>
      <c r="H80" s="1503"/>
      <c r="I80" s="1503"/>
      <c r="J80" s="1503"/>
      <c r="K80" s="1503"/>
      <c r="L80" s="1503"/>
      <c r="M80" s="1503"/>
      <c r="N80" s="1503"/>
      <c r="O80" s="1503"/>
      <c r="P80" s="1503"/>
      <c r="Q80" s="1503"/>
      <c r="R80" s="1503"/>
      <c r="S80" s="1503"/>
      <c r="T80" s="1503"/>
      <c r="U80" s="1503"/>
      <c r="V80" s="1503"/>
      <c r="W80" s="1503"/>
      <c r="X80" s="1503"/>
      <c r="Y80" s="1503"/>
      <c r="Z80" s="1503"/>
      <c r="AA80" s="1503"/>
      <c r="AB80" s="1503"/>
      <c r="AC80" s="1503"/>
      <c r="AD80" s="1503"/>
      <c r="AE80" s="1503"/>
      <c r="AF80" s="1503"/>
      <c r="AG80" s="1503"/>
      <c r="AH80" s="1503"/>
      <c r="AI80" s="1503"/>
      <c r="AJ80" s="1503"/>
      <c r="AK80" s="1503"/>
      <c r="AL80" s="1503"/>
      <c r="AM80" s="1504"/>
      <c r="AN80" s="315"/>
      <c r="AO80" s="316" t="s">
        <v>155</v>
      </c>
      <c r="AP80" s="315"/>
      <c r="AQ80" s="315"/>
      <c r="AR80" s="315"/>
      <c r="AS80" s="315"/>
      <c r="AT80" s="315"/>
      <c r="AU80" s="315"/>
      <c r="AV80" s="315"/>
      <c r="AW80" s="317"/>
    </row>
    <row r="81" spans="1:49" s="77" customFormat="1" ht="14.25" customHeight="1">
      <c r="A81" s="1344" t="s">
        <v>340</v>
      </c>
      <c r="B81" s="1345"/>
      <c r="C81" s="1345"/>
      <c r="D81" s="1345"/>
      <c r="E81" s="1345"/>
      <c r="F81" s="1345"/>
      <c r="G81" s="1346"/>
      <c r="H81" s="1454" t="s">
        <v>341</v>
      </c>
      <c r="I81" s="1454"/>
      <c r="J81" s="1524"/>
      <c r="K81" s="1243"/>
      <c r="L81" s="1243"/>
      <c r="M81" s="1243"/>
      <c r="N81" s="1243"/>
      <c r="O81" s="1525"/>
      <c r="P81" s="1454" t="s">
        <v>342</v>
      </c>
      <c r="Q81" s="1454"/>
      <c r="R81" s="1528"/>
      <c r="S81" s="1528"/>
      <c r="T81" s="1528"/>
      <c r="U81" s="1528"/>
      <c r="V81" s="1528"/>
      <c r="W81" s="1528"/>
      <c r="X81" s="1454" t="s">
        <v>343</v>
      </c>
      <c r="Y81" s="1454"/>
      <c r="Z81" s="1528"/>
      <c r="AA81" s="1528"/>
      <c r="AB81" s="1528"/>
      <c r="AC81" s="1528"/>
      <c r="AD81" s="1528"/>
      <c r="AE81" s="1528"/>
      <c r="AF81" s="1528"/>
      <c r="AG81" s="1528"/>
      <c r="AH81" s="1528"/>
      <c r="AI81" s="1528"/>
      <c r="AJ81" s="1528"/>
      <c r="AK81" s="1528"/>
      <c r="AL81" s="1528"/>
      <c r="AM81" s="1561"/>
      <c r="AN81" s="315"/>
      <c r="AO81" s="316"/>
      <c r="AP81" s="315"/>
      <c r="AQ81" s="315"/>
      <c r="AR81" s="315"/>
      <c r="AS81" s="315"/>
      <c r="AT81" s="315"/>
      <c r="AU81" s="315"/>
      <c r="AV81" s="315"/>
      <c r="AW81" s="317"/>
    </row>
    <row r="82" spans="1:49" s="77" customFormat="1" ht="15">
      <c r="A82" s="1404"/>
      <c r="B82" s="1405"/>
      <c r="C82" s="1405"/>
      <c r="D82" s="1405"/>
      <c r="E82" s="1405"/>
      <c r="F82" s="1405"/>
      <c r="G82" s="1406"/>
      <c r="H82" s="1454" t="s">
        <v>344</v>
      </c>
      <c r="I82" s="1454"/>
      <c r="J82" s="1528"/>
      <c r="K82" s="1528"/>
      <c r="L82" s="1528"/>
      <c r="M82" s="1528"/>
      <c r="N82" s="1528"/>
      <c r="O82" s="1528"/>
      <c r="P82" s="1528"/>
      <c r="Q82" s="1528"/>
      <c r="R82" s="1528"/>
      <c r="S82" s="1528"/>
      <c r="T82" s="1528"/>
      <c r="U82" s="1528"/>
      <c r="V82" s="1528"/>
      <c r="W82" s="1528"/>
      <c r="X82" s="1454" t="s">
        <v>345</v>
      </c>
      <c r="Y82" s="1454"/>
      <c r="Z82" s="1454"/>
      <c r="AA82" s="1454"/>
      <c r="AB82" s="1454"/>
      <c r="AC82" s="1528"/>
      <c r="AD82" s="1528"/>
      <c r="AE82" s="1528"/>
      <c r="AF82" s="1528"/>
      <c r="AG82" s="1454" t="s">
        <v>346</v>
      </c>
      <c r="AH82" s="1454"/>
      <c r="AI82" s="1454"/>
      <c r="AJ82" s="1528"/>
      <c r="AK82" s="1528"/>
      <c r="AL82" s="1528"/>
      <c r="AM82" s="1561"/>
      <c r="AN82" s="315"/>
      <c r="AO82" s="316"/>
      <c r="AP82" s="315"/>
      <c r="AQ82" s="315"/>
      <c r="AR82" s="315"/>
      <c r="AS82" s="315"/>
      <c r="AT82" s="315"/>
      <c r="AU82" s="315"/>
      <c r="AV82" s="315"/>
      <c r="AW82" s="317"/>
    </row>
    <row r="83" spans="1:49" s="77" customFormat="1" ht="3" customHeight="1">
      <c r="A83" s="327"/>
      <c r="B83" s="328"/>
      <c r="C83" s="328"/>
      <c r="D83" s="328"/>
      <c r="E83" s="328"/>
      <c r="F83" s="328"/>
      <c r="G83" s="329"/>
      <c r="H83" s="1686"/>
      <c r="I83" s="1686"/>
      <c r="J83" s="1686"/>
      <c r="K83" s="1686"/>
      <c r="L83" s="1686"/>
      <c r="M83" s="1686"/>
      <c r="N83" s="1686"/>
      <c r="O83" s="1686"/>
      <c r="P83" s="1686"/>
      <c r="Q83" s="1686"/>
      <c r="R83" s="1686"/>
      <c r="S83" s="1686"/>
      <c r="T83" s="1686"/>
      <c r="U83" s="1686"/>
      <c r="V83" s="1686"/>
      <c r="W83" s="1686"/>
      <c r="X83" s="1686"/>
      <c r="Y83" s="1686"/>
      <c r="Z83" s="1692"/>
      <c r="AA83" s="1692"/>
      <c r="AB83" s="1692"/>
      <c r="AC83" s="1692"/>
      <c r="AD83" s="1692"/>
      <c r="AE83" s="1692"/>
      <c r="AF83" s="1692"/>
      <c r="AG83" s="1692"/>
      <c r="AH83" s="1692"/>
      <c r="AI83" s="1692"/>
      <c r="AJ83" s="1692"/>
      <c r="AK83" s="1692"/>
      <c r="AL83" s="1692"/>
      <c r="AM83" s="1693"/>
      <c r="AN83" s="315"/>
      <c r="AO83" s="316"/>
      <c r="AP83" s="315"/>
      <c r="AQ83" s="315"/>
      <c r="AR83" s="315"/>
      <c r="AS83" s="315"/>
      <c r="AT83" s="315"/>
      <c r="AU83" s="315"/>
      <c r="AV83" s="315"/>
      <c r="AW83" s="317"/>
    </row>
    <row r="84" spans="1:49" s="77" customFormat="1" ht="15.75" thickBot="1">
      <c r="A84" s="1505" t="s">
        <v>203</v>
      </c>
      <c r="B84" s="1506"/>
      <c r="C84" s="1506"/>
      <c r="D84" s="1506"/>
      <c r="E84" s="1506"/>
      <c r="F84" s="1506"/>
      <c r="G84" s="1506"/>
      <c r="H84" s="1587"/>
      <c r="I84" s="1588"/>
      <c r="J84" s="1588"/>
      <c r="K84" s="1588"/>
      <c r="L84" s="1588"/>
      <c r="M84" s="1589"/>
      <c r="N84" s="1031" t="s">
        <v>201</v>
      </c>
      <c r="O84" s="1085"/>
      <c r="P84" s="1085"/>
      <c r="Q84" s="1032"/>
      <c r="R84" s="1587"/>
      <c r="S84" s="1588"/>
      <c r="T84" s="1588"/>
      <c r="U84" s="1588"/>
      <c r="V84" s="1588"/>
      <c r="W84" s="1589"/>
      <c r="X84" s="1031" t="s">
        <v>75</v>
      </c>
      <c r="Y84" s="1085"/>
      <c r="Z84" s="1085"/>
      <c r="AA84" s="1588"/>
      <c r="AB84" s="1588"/>
      <c r="AC84" s="1588"/>
      <c r="AD84" s="1589"/>
      <c r="AE84" s="1031" t="s">
        <v>76</v>
      </c>
      <c r="AF84" s="1032"/>
      <c r="AG84" s="1709"/>
      <c r="AH84" s="1588"/>
      <c r="AI84" s="1588"/>
      <c r="AJ84" s="1588"/>
      <c r="AK84" s="1588"/>
      <c r="AL84" s="1588"/>
      <c r="AM84" s="1684"/>
      <c r="AN84" s="315"/>
      <c r="AO84" s="316"/>
      <c r="AP84" s="315"/>
      <c r="AQ84" s="315"/>
      <c r="AR84" s="315"/>
      <c r="AS84" s="315"/>
      <c r="AT84" s="315"/>
      <c r="AU84" s="315"/>
      <c r="AV84" s="315"/>
      <c r="AW84" s="317"/>
    </row>
    <row r="85" spans="1:66" s="77" customFormat="1" ht="42" customHeight="1">
      <c r="A85" s="1547" t="s">
        <v>348</v>
      </c>
      <c r="B85" s="1292"/>
      <c r="C85" s="1292"/>
      <c r="D85" s="1292"/>
      <c r="E85" s="1292"/>
      <c r="F85" s="1292"/>
      <c r="G85" s="1292"/>
      <c r="H85" s="1559"/>
      <c r="I85" s="1559"/>
      <c r="J85" s="1559"/>
      <c r="K85" s="1559"/>
      <c r="L85" s="1559"/>
      <c r="M85" s="1559"/>
      <c r="N85" s="1559"/>
      <c r="O85" s="1559"/>
      <c r="P85" s="1559"/>
      <c r="Q85" s="1559"/>
      <c r="R85" s="1559"/>
      <c r="S85" s="1559"/>
      <c r="T85" s="1559"/>
      <c r="U85" s="1559"/>
      <c r="V85" s="1559"/>
      <c r="W85" s="1559"/>
      <c r="X85" s="1559"/>
      <c r="Y85" s="1559"/>
      <c r="Z85" s="1559"/>
      <c r="AA85" s="1560"/>
      <c r="AB85" s="1695" t="s">
        <v>349</v>
      </c>
      <c r="AC85" s="1695"/>
      <c r="AD85" s="1710"/>
      <c r="AE85" s="1301"/>
      <c r="AF85" s="1302"/>
      <c r="AG85" s="1302"/>
      <c r="AH85" s="1302"/>
      <c r="AI85" s="1302"/>
      <c r="AJ85" s="1302"/>
      <c r="AK85" s="1302"/>
      <c r="AL85" s="1302"/>
      <c r="AM85" s="1696"/>
      <c r="AN85" s="315" t="s">
        <v>138</v>
      </c>
      <c r="AO85" s="316" t="s">
        <v>350</v>
      </c>
      <c r="AP85" s="315"/>
      <c r="AQ85" s="315"/>
      <c r="AR85" s="315"/>
      <c r="AS85" s="315"/>
      <c r="AT85" s="315"/>
      <c r="AU85" s="315"/>
      <c r="AV85" s="315"/>
      <c r="AW85" s="317"/>
      <c r="BN85" s="76" t="s">
        <v>209</v>
      </c>
    </row>
    <row r="86" spans="1:49" s="77" customFormat="1" ht="36.75" customHeight="1" thickBot="1">
      <c r="A86" s="1397" t="s">
        <v>51</v>
      </c>
      <c r="B86" s="1398"/>
      <c r="C86" s="1398"/>
      <c r="D86" s="1398"/>
      <c r="E86" s="1398"/>
      <c r="F86" s="1398"/>
      <c r="G86" s="1399"/>
      <c r="H86" s="1526" t="s">
        <v>52</v>
      </c>
      <c r="I86" s="1526"/>
      <c r="J86" s="1526"/>
      <c r="K86" s="1520"/>
      <c r="L86" s="1521"/>
      <c r="M86" s="1522" t="s">
        <v>327</v>
      </c>
      <c r="N86" s="1523"/>
      <c r="O86" s="1523"/>
      <c r="P86" s="1518"/>
      <c r="Q86" s="1518"/>
      <c r="R86" s="1518"/>
      <c r="S86" s="1518"/>
      <c r="T86" s="1527" t="s">
        <v>53</v>
      </c>
      <c r="U86" s="1398"/>
      <c r="V86" s="1398"/>
      <c r="W86" s="1529"/>
      <c r="X86" s="1530"/>
      <c r="Y86" s="1530"/>
      <c r="Z86" s="1530"/>
      <c r="AA86" s="1531"/>
      <c r="AB86" s="1517" t="s">
        <v>386</v>
      </c>
      <c r="AC86" s="1517"/>
      <c r="AD86" s="1592"/>
      <c r="AE86" s="1593"/>
      <c r="AF86" s="1593"/>
      <c r="AG86" s="1594"/>
      <c r="AH86" s="1568" t="s">
        <v>54</v>
      </c>
      <c r="AI86" s="1568"/>
      <c r="AJ86" s="1529"/>
      <c r="AK86" s="1530"/>
      <c r="AL86" s="1530"/>
      <c r="AM86" s="1531"/>
      <c r="AN86" s="315"/>
      <c r="AO86" s="315"/>
      <c r="AP86" s="315"/>
      <c r="AQ86" s="315"/>
      <c r="AR86" s="315"/>
      <c r="AS86" s="315"/>
      <c r="AT86" s="315"/>
      <c r="AU86" s="315"/>
      <c r="AV86" s="315"/>
      <c r="AW86" s="317"/>
    </row>
    <row r="87" spans="1:49" s="77" customFormat="1" ht="18" customHeight="1">
      <c r="A87" s="1322" t="s">
        <v>577</v>
      </c>
      <c r="B87" s="1323"/>
      <c r="C87" s="1323"/>
      <c r="D87" s="1323"/>
      <c r="E87" s="1323"/>
      <c r="F87" s="1323"/>
      <c r="G87" s="1323"/>
      <c r="H87" s="1323"/>
      <c r="I87" s="1323"/>
      <c r="J87" s="1323"/>
      <c r="K87" s="1323"/>
      <c r="L87" s="1323"/>
      <c r="M87" s="1323"/>
      <c r="N87" s="1323"/>
      <c r="O87" s="1323"/>
      <c r="P87" s="1323"/>
      <c r="Q87" s="1323"/>
      <c r="R87" s="1323"/>
      <c r="S87" s="1323"/>
      <c r="T87" s="1323"/>
      <c r="U87" s="1323"/>
      <c r="V87" s="1323"/>
      <c r="W87" s="1323"/>
      <c r="X87" s="1323"/>
      <c r="Y87" s="1323"/>
      <c r="Z87" s="1323"/>
      <c r="AA87" s="1323"/>
      <c r="AB87" s="1323"/>
      <c r="AC87" s="1323"/>
      <c r="AD87" s="1323"/>
      <c r="AE87" s="1323"/>
      <c r="AF87" s="1323"/>
      <c r="AG87" s="1323"/>
      <c r="AH87" s="1323"/>
      <c r="AI87" s="1323"/>
      <c r="AJ87" s="1323"/>
      <c r="AK87" s="1323"/>
      <c r="AL87" s="1323"/>
      <c r="AM87" s="1324"/>
      <c r="AN87" s="315"/>
      <c r="AO87" s="315"/>
      <c r="AP87" s="315"/>
      <c r="AQ87" s="315"/>
      <c r="AR87" s="315"/>
      <c r="AS87" s="315"/>
      <c r="AT87" s="315"/>
      <c r="AU87" s="315"/>
      <c r="AV87" s="315"/>
      <c r="AW87" s="317"/>
    </row>
    <row r="88" spans="1:49" s="77" customFormat="1" ht="36.75" customHeight="1">
      <c r="A88" s="1547" t="s">
        <v>33</v>
      </c>
      <c r="B88" s="1292"/>
      <c r="C88" s="1292"/>
      <c r="D88" s="1292"/>
      <c r="E88" s="1292"/>
      <c r="F88" s="1292"/>
      <c r="G88" s="1292"/>
      <c r="H88" s="1559"/>
      <c r="I88" s="1559"/>
      <c r="J88" s="1559"/>
      <c r="K88" s="1559"/>
      <c r="L88" s="1559"/>
      <c r="M88" s="1559"/>
      <c r="N88" s="1559"/>
      <c r="O88" s="1559"/>
      <c r="P88" s="1559"/>
      <c r="Q88" s="1559"/>
      <c r="R88" s="1559"/>
      <c r="S88" s="1559"/>
      <c r="T88" s="1559"/>
      <c r="U88" s="1559"/>
      <c r="V88" s="1559"/>
      <c r="W88" s="1559"/>
      <c r="X88" s="1559"/>
      <c r="Y88" s="1559"/>
      <c r="Z88" s="1559"/>
      <c r="AA88" s="1560"/>
      <c r="AB88" s="1694" t="s">
        <v>109</v>
      </c>
      <c r="AC88" s="1695"/>
      <c r="AD88" s="1695"/>
      <c r="AE88" s="1412"/>
      <c r="AF88" s="1412"/>
      <c r="AG88" s="1412"/>
      <c r="AH88" s="1412"/>
      <c r="AI88" s="1412"/>
      <c r="AJ88" s="1412"/>
      <c r="AK88" s="1412"/>
      <c r="AL88" s="1412"/>
      <c r="AM88" s="1413"/>
      <c r="AN88" s="315"/>
      <c r="AO88" s="315"/>
      <c r="AP88" s="315"/>
      <c r="AQ88" s="315"/>
      <c r="AR88" s="315"/>
      <c r="AS88" s="315"/>
      <c r="AT88" s="315"/>
      <c r="AU88" s="315"/>
      <c r="AV88" s="315"/>
      <c r="AW88" s="317"/>
    </row>
    <row r="89" spans="1:49" s="77" customFormat="1" ht="24" customHeight="1">
      <c r="A89" s="1467" t="s">
        <v>57</v>
      </c>
      <c r="B89" s="1467"/>
      <c r="C89" s="1467"/>
      <c r="D89" s="1467"/>
      <c r="E89" s="1467"/>
      <c r="F89" s="1467"/>
      <c r="G89" s="1467"/>
      <c r="H89" s="1467"/>
      <c r="I89" s="1467"/>
      <c r="J89" s="1467"/>
      <c r="K89" s="1468"/>
      <c r="L89" s="1519"/>
      <c r="M89" s="1519"/>
      <c r="N89" s="1519"/>
      <c r="O89" s="1519"/>
      <c r="P89" s="1519"/>
      <c r="Q89" s="1519"/>
      <c r="R89" s="1519"/>
      <c r="S89" s="1519"/>
      <c r="T89" s="1519"/>
      <c r="U89" s="1449" t="s">
        <v>55</v>
      </c>
      <c r="V89" s="1449"/>
      <c r="W89" s="1449"/>
      <c r="X89" s="1449"/>
      <c r="Y89" s="1449"/>
      <c r="Z89" s="1519"/>
      <c r="AA89" s="1519"/>
      <c r="AB89" s="1519"/>
      <c r="AC89" s="1519"/>
      <c r="AD89" s="1519"/>
      <c r="AE89" s="1535" t="s">
        <v>56</v>
      </c>
      <c r="AF89" s="1535"/>
      <c r="AG89" s="1535"/>
      <c r="AH89" s="1535"/>
      <c r="AI89" s="1597"/>
      <c r="AJ89" s="1598"/>
      <c r="AK89" s="1598"/>
      <c r="AL89" s="1598"/>
      <c r="AM89" s="1599"/>
      <c r="AN89" s="156"/>
      <c r="AO89" s="156"/>
      <c r="AP89" s="156"/>
      <c r="AQ89" s="156"/>
      <c r="AR89" s="315"/>
      <c r="AS89" s="315"/>
      <c r="AT89" s="315"/>
      <c r="AU89" s="315"/>
      <c r="AV89" s="315"/>
      <c r="AW89" s="317"/>
    </row>
    <row r="90" spans="1:49" s="77" customFormat="1" ht="17.25" customHeight="1">
      <c r="A90" s="1294" t="s">
        <v>242</v>
      </c>
      <c r="B90" s="1295"/>
      <c r="C90" s="1295"/>
      <c r="D90" s="1295"/>
      <c r="E90" s="1295"/>
      <c r="F90" s="1295"/>
      <c r="G90" s="1442"/>
      <c r="H90" s="1394" t="s">
        <v>341</v>
      </c>
      <c r="I90" s="1394"/>
      <c r="J90" s="1409"/>
      <c r="K90" s="1410"/>
      <c r="L90" s="1410"/>
      <c r="M90" s="1410"/>
      <c r="N90" s="1410"/>
      <c r="O90" s="1411"/>
      <c r="P90" s="1394" t="s">
        <v>342</v>
      </c>
      <c r="Q90" s="1394"/>
      <c r="R90" s="1375"/>
      <c r="S90" s="1375"/>
      <c r="T90" s="1375"/>
      <c r="U90" s="1375"/>
      <c r="V90" s="1375"/>
      <c r="W90" s="1375"/>
      <c r="X90" s="1394" t="s">
        <v>343</v>
      </c>
      <c r="Y90" s="1394"/>
      <c r="Z90" s="1375"/>
      <c r="AA90" s="1375"/>
      <c r="AB90" s="1375"/>
      <c r="AC90" s="1375"/>
      <c r="AD90" s="1375"/>
      <c r="AE90" s="1375"/>
      <c r="AF90" s="1375"/>
      <c r="AG90" s="1375"/>
      <c r="AH90" s="1375"/>
      <c r="AI90" s="1375"/>
      <c r="AJ90" s="1375"/>
      <c r="AK90" s="1375"/>
      <c r="AL90" s="1375"/>
      <c r="AM90" s="1376"/>
      <c r="AN90" s="156"/>
      <c r="AO90" s="156"/>
      <c r="AP90" s="156"/>
      <c r="AQ90" s="156"/>
      <c r="AR90" s="315"/>
      <c r="AS90" s="315"/>
      <c r="AT90" s="315"/>
      <c r="AU90" s="315"/>
      <c r="AV90" s="315"/>
      <c r="AW90" s="317"/>
    </row>
    <row r="91" spans="1:49" s="77" customFormat="1" ht="17.25" customHeight="1">
      <c r="A91" s="1443"/>
      <c r="B91" s="1444"/>
      <c r="C91" s="1444"/>
      <c r="D91" s="1444"/>
      <c r="E91" s="1444"/>
      <c r="F91" s="1444"/>
      <c r="G91" s="1445"/>
      <c r="H91" s="1394" t="s">
        <v>344</v>
      </c>
      <c r="I91" s="1394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1394" t="s">
        <v>345</v>
      </c>
      <c r="Y91" s="1394"/>
      <c r="Z91" s="1394"/>
      <c r="AA91" s="1394"/>
      <c r="AB91" s="1394"/>
      <c r="AC91" s="1375"/>
      <c r="AD91" s="1375"/>
      <c r="AE91" s="1375"/>
      <c r="AF91" s="1375"/>
      <c r="AG91" s="1394" t="s">
        <v>346</v>
      </c>
      <c r="AH91" s="1394"/>
      <c r="AI91" s="1394"/>
      <c r="AJ91" s="1375"/>
      <c r="AK91" s="1375"/>
      <c r="AL91" s="1375"/>
      <c r="AM91" s="1376"/>
      <c r="AN91" s="156"/>
      <c r="AO91" s="156"/>
      <c r="AP91" s="156"/>
      <c r="AQ91" s="156"/>
      <c r="AR91" s="315"/>
      <c r="AS91" s="315"/>
      <c r="AT91" s="315"/>
      <c r="AU91" s="315"/>
      <c r="AV91" s="315"/>
      <c r="AW91" s="317"/>
    </row>
    <row r="92" spans="1:49" s="77" customFormat="1" ht="19.5" customHeight="1">
      <c r="A92" s="1344" t="s">
        <v>340</v>
      </c>
      <c r="B92" s="1345"/>
      <c r="C92" s="1345"/>
      <c r="D92" s="1345"/>
      <c r="E92" s="1345"/>
      <c r="F92" s="1345"/>
      <c r="G92" s="1346"/>
      <c r="H92" s="1454" t="s">
        <v>341</v>
      </c>
      <c r="I92" s="1454"/>
      <c r="J92" s="1524"/>
      <c r="K92" s="1243"/>
      <c r="L92" s="1243"/>
      <c r="M92" s="1243"/>
      <c r="N92" s="1243"/>
      <c r="O92" s="1525"/>
      <c r="P92" s="1454" t="s">
        <v>342</v>
      </c>
      <c r="Q92" s="1454"/>
      <c r="R92" s="1528"/>
      <c r="S92" s="1528"/>
      <c r="T92" s="1528"/>
      <c r="U92" s="1528"/>
      <c r="V92" s="1528"/>
      <c r="W92" s="1528"/>
      <c r="X92" s="1454" t="s">
        <v>343</v>
      </c>
      <c r="Y92" s="1454"/>
      <c r="Z92" s="1528"/>
      <c r="AA92" s="1528"/>
      <c r="AB92" s="1528"/>
      <c r="AC92" s="1528"/>
      <c r="AD92" s="1528"/>
      <c r="AE92" s="1528"/>
      <c r="AF92" s="1528"/>
      <c r="AG92" s="1528"/>
      <c r="AH92" s="1528"/>
      <c r="AI92" s="1528"/>
      <c r="AJ92" s="1528"/>
      <c r="AK92" s="1528"/>
      <c r="AL92" s="1528"/>
      <c r="AM92" s="1561"/>
      <c r="AN92" s="315"/>
      <c r="AO92" s="316"/>
      <c r="AP92" s="315"/>
      <c r="AQ92" s="315"/>
      <c r="AR92" s="315"/>
      <c r="AS92" s="315"/>
      <c r="AT92" s="315"/>
      <c r="AU92" s="315"/>
      <c r="AV92" s="315"/>
      <c r="AW92" s="317"/>
    </row>
    <row r="93" spans="1:49" s="77" customFormat="1" ht="21" customHeight="1">
      <c r="A93" s="1404"/>
      <c r="B93" s="1405"/>
      <c r="C93" s="1405"/>
      <c r="D93" s="1405"/>
      <c r="E93" s="1405"/>
      <c r="F93" s="1405"/>
      <c r="G93" s="1406"/>
      <c r="H93" s="1454" t="s">
        <v>344</v>
      </c>
      <c r="I93" s="1454"/>
      <c r="J93" s="1528"/>
      <c r="K93" s="1528"/>
      <c r="L93" s="1528"/>
      <c r="M93" s="1528"/>
      <c r="N93" s="1528"/>
      <c r="O93" s="1528"/>
      <c r="P93" s="1528"/>
      <c r="Q93" s="1528"/>
      <c r="R93" s="1528"/>
      <c r="S93" s="1528"/>
      <c r="T93" s="1528"/>
      <c r="U93" s="1528"/>
      <c r="V93" s="1528"/>
      <c r="W93" s="1528"/>
      <c r="X93" s="1454" t="s">
        <v>345</v>
      </c>
      <c r="Y93" s="1454"/>
      <c r="Z93" s="1454"/>
      <c r="AA93" s="1454"/>
      <c r="AB93" s="1454"/>
      <c r="AC93" s="1528"/>
      <c r="AD93" s="1528"/>
      <c r="AE93" s="1528"/>
      <c r="AF93" s="1528"/>
      <c r="AG93" s="1454" t="s">
        <v>346</v>
      </c>
      <c r="AH93" s="1454"/>
      <c r="AI93" s="1454"/>
      <c r="AJ93" s="1528"/>
      <c r="AK93" s="1528"/>
      <c r="AL93" s="1528"/>
      <c r="AM93" s="1561"/>
      <c r="AN93" s="315"/>
      <c r="AO93" s="316"/>
      <c r="AP93" s="315"/>
      <c r="AQ93" s="315"/>
      <c r="AR93" s="315"/>
      <c r="AS93" s="315"/>
      <c r="AT93" s="315"/>
      <c r="AU93" s="315"/>
      <c r="AV93" s="315"/>
      <c r="AW93" s="317"/>
    </row>
    <row r="94" spans="1:49" s="77" customFormat="1" ht="36.75" customHeight="1">
      <c r="A94" s="1397" t="s">
        <v>51</v>
      </c>
      <c r="B94" s="1398"/>
      <c r="C94" s="1398"/>
      <c r="D94" s="1398"/>
      <c r="E94" s="1398"/>
      <c r="F94" s="1398"/>
      <c r="G94" s="1399"/>
      <c r="H94" s="1526" t="s">
        <v>52</v>
      </c>
      <c r="I94" s="1526"/>
      <c r="J94" s="1526"/>
      <c r="K94" s="1520"/>
      <c r="L94" s="1521"/>
      <c r="M94" s="1522" t="s">
        <v>327</v>
      </c>
      <c r="N94" s="1523"/>
      <c r="O94" s="1523"/>
      <c r="P94" s="1518"/>
      <c r="Q94" s="1518"/>
      <c r="R94" s="1518"/>
      <c r="S94" s="1518"/>
      <c r="T94" s="1527" t="s">
        <v>53</v>
      </c>
      <c r="U94" s="1398"/>
      <c r="V94" s="1398"/>
      <c r="W94" s="1529"/>
      <c r="X94" s="1530"/>
      <c r="Y94" s="1530"/>
      <c r="Z94" s="1530"/>
      <c r="AA94" s="1531"/>
      <c r="AB94" s="1517" t="s">
        <v>386</v>
      </c>
      <c r="AC94" s="1517"/>
      <c r="AD94" s="1564"/>
      <c r="AE94" s="1565"/>
      <c r="AF94" s="1565"/>
      <c r="AG94" s="1566"/>
      <c r="AH94" s="1568" t="s">
        <v>54</v>
      </c>
      <c r="AI94" s="1568"/>
      <c r="AJ94" s="1529"/>
      <c r="AK94" s="1530"/>
      <c r="AL94" s="1530"/>
      <c r="AM94" s="1531"/>
      <c r="AN94" s="315"/>
      <c r="AO94" s="315"/>
      <c r="AP94" s="315"/>
      <c r="AQ94" s="315"/>
      <c r="AR94" s="315"/>
      <c r="AS94" s="315"/>
      <c r="AT94" s="315"/>
      <c r="AU94" s="315"/>
      <c r="AV94" s="315"/>
      <c r="AW94" s="317"/>
    </row>
    <row r="95" spans="1:49" s="77" customFormat="1" ht="36.75" customHeight="1" thickBot="1">
      <c r="A95" s="1023" t="s">
        <v>615</v>
      </c>
      <c r="B95" s="1024"/>
      <c r="C95" s="1024"/>
      <c r="D95" s="1024"/>
      <c r="E95" s="1024"/>
      <c r="F95" s="1024"/>
      <c r="G95" s="1024"/>
      <c r="H95" s="1024"/>
      <c r="I95" s="1024"/>
      <c r="J95" s="1024"/>
      <c r="K95" s="1024"/>
      <c r="L95" s="1024"/>
      <c r="M95" s="1024"/>
      <c r="N95" s="1024"/>
      <c r="O95" s="1024"/>
      <c r="P95" s="1024"/>
      <c r="Q95" s="1025"/>
      <c r="R95" s="1231"/>
      <c r="S95" s="1232"/>
      <c r="T95" s="1232"/>
      <c r="U95" s="1232"/>
      <c r="V95" s="1232"/>
      <c r="W95" s="1232"/>
      <c r="X95" s="1232"/>
      <c r="Y95" s="1232"/>
      <c r="Z95" s="1227" t="s">
        <v>616</v>
      </c>
      <c r="AA95" s="1024"/>
      <c r="AB95" s="1024"/>
      <c r="AC95" s="1024"/>
      <c r="AD95" s="1024"/>
      <c r="AE95" s="1024"/>
      <c r="AF95" s="1024"/>
      <c r="AG95" s="1024"/>
      <c r="AH95" s="1025"/>
      <c r="AI95" s="1190"/>
      <c r="AJ95" s="1191"/>
      <c r="AK95" s="1191"/>
      <c r="AL95" s="1191"/>
      <c r="AM95" s="1191"/>
      <c r="AN95" s="315"/>
      <c r="AO95" s="315"/>
      <c r="AP95" s="315"/>
      <c r="AQ95" s="315"/>
      <c r="AR95" s="315"/>
      <c r="AS95" s="315"/>
      <c r="AT95" s="315"/>
      <c r="AU95" s="315"/>
      <c r="AV95" s="315"/>
      <c r="AW95" s="317"/>
    </row>
    <row r="96" spans="1:49" s="77" customFormat="1" ht="34.5" customHeight="1">
      <c r="A96" s="1534" t="s">
        <v>583</v>
      </c>
      <c r="B96" s="1323"/>
      <c r="C96" s="1323"/>
      <c r="D96" s="1323"/>
      <c r="E96" s="1323"/>
      <c r="F96" s="1323"/>
      <c r="G96" s="1323"/>
      <c r="H96" s="1323"/>
      <c r="I96" s="1323"/>
      <c r="J96" s="1323"/>
      <c r="K96" s="1323"/>
      <c r="L96" s="1323"/>
      <c r="M96" s="1323"/>
      <c r="N96" s="1323"/>
      <c r="O96" s="1323"/>
      <c r="P96" s="1323"/>
      <c r="Q96" s="1323"/>
      <c r="R96" s="1323"/>
      <c r="S96" s="1323"/>
      <c r="T96" s="1323"/>
      <c r="U96" s="1323"/>
      <c r="V96" s="1323"/>
      <c r="W96" s="1323"/>
      <c r="X96" s="1323"/>
      <c r="Y96" s="1323"/>
      <c r="Z96" s="1323"/>
      <c r="AA96" s="1323"/>
      <c r="AB96" s="1323"/>
      <c r="AC96" s="1323"/>
      <c r="AD96" s="1323"/>
      <c r="AE96" s="1323"/>
      <c r="AF96" s="1323"/>
      <c r="AG96" s="1323"/>
      <c r="AH96" s="1323"/>
      <c r="AI96" s="1323"/>
      <c r="AJ96" s="1323"/>
      <c r="AK96" s="1323"/>
      <c r="AL96" s="1323"/>
      <c r="AM96" s="1324"/>
      <c r="AN96" s="315"/>
      <c r="AO96" s="315"/>
      <c r="AP96" s="315"/>
      <c r="AQ96" s="315"/>
      <c r="AR96" s="315"/>
      <c r="AS96" s="315"/>
      <c r="AT96" s="315"/>
      <c r="AU96" s="315"/>
      <c r="AV96" s="315"/>
      <c r="AW96" s="317"/>
    </row>
    <row r="97" spans="1:49" s="77" customFormat="1" ht="42.75" customHeight="1">
      <c r="A97" s="1370" t="s">
        <v>578</v>
      </c>
      <c r="B97" s="1371"/>
      <c r="C97" s="1371"/>
      <c r="D97" s="1371"/>
      <c r="E97" s="1371"/>
      <c r="F97" s="1371"/>
      <c r="G97" s="1372"/>
      <c r="H97" s="1252">
        <v>0</v>
      </c>
      <c r="I97" s="1252"/>
      <c r="J97" s="1252"/>
      <c r="K97" s="1252"/>
      <c r="L97" s="1252"/>
      <c r="M97" s="1252">
        <v>0</v>
      </c>
      <c r="N97" s="1252"/>
      <c r="O97" s="1252"/>
      <c r="P97" s="1252"/>
      <c r="Q97" s="1252"/>
      <c r="R97" s="1252"/>
      <c r="S97" s="1252">
        <v>0</v>
      </c>
      <c r="T97" s="1252"/>
      <c r="U97" s="1252"/>
      <c r="V97" s="1252"/>
      <c r="W97" s="1252"/>
      <c r="X97" s="1252"/>
      <c r="Y97" s="1252"/>
      <c r="Z97" s="1252">
        <v>0</v>
      </c>
      <c r="AA97" s="1252"/>
      <c r="AB97" s="1252"/>
      <c r="AC97" s="1252">
        <v>0</v>
      </c>
      <c r="AD97" s="1252"/>
      <c r="AE97" s="1252"/>
      <c r="AF97" s="1252"/>
      <c r="AG97" s="1252"/>
      <c r="AH97" s="1252"/>
      <c r="AI97" s="1252">
        <v>0</v>
      </c>
      <c r="AJ97" s="1252"/>
      <c r="AK97" s="1252"/>
      <c r="AL97" s="1252"/>
      <c r="AM97" s="1252"/>
      <c r="AN97" s="315"/>
      <c r="AO97" s="315"/>
      <c r="AP97" s="315"/>
      <c r="AQ97" s="315"/>
      <c r="AR97" s="315"/>
      <c r="AS97" s="315"/>
      <c r="AT97" s="315"/>
      <c r="AU97" s="315"/>
      <c r="AV97" s="315"/>
      <c r="AW97" s="317"/>
    </row>
    <row r="98" spans="1:49" s="77" customFormat="1" ht="28.5" customHeight="1" thickBot="1">
      <c r="A98" s="1370" t="s">
        <v>579</v>
      </c>
      <c r="B98" s="1371"/>
      <c r="C98" s="1371"/>
      <c r="D98" s="1371"/>
      <c r="E98" s="1371"/>
      <c r="F98" s="1371"/>
      <c r="G98" s="1372"/>
      <c r="H98" s="1252">
        <v>0</v>
      </c>
      <c r="I98" s="1252"/>
      <c r="J98" s="1252"/>
      <c r="K98" s="1252"/>
      <c r="L98" s="1252"/>
      <c r="M98" s="1252">
        <v>0</v>
      </c>
      <c r="N98" s="1252"/>
      <c r="O98" s="1252"/>
      <c r="P98" s="1252"/>
      <c r="Q98" s="1252"/>
      <c r="R98" s="1252"/>
      <c r="S98" s="1252">
        <v>0</v>
      </c>
      <c r="T98" s="1252"/>
      <c r="U98" s="1252"/>
      <c r="V98" s="1252"/>
      <c r="W98" s="1252"/>
      <c r="X98" s="1252"/>
      <c r="Y98" s="1252"/>
      <c r="Z98" s="1252">
        <v>0</v>
      </c>
      <c r="AA98" s="1252"/>
      <c r="AB98" s="1252"/>
      <c r="AC98" s="1252">
        <v>0</v>
      </c>
      <c r="AD98" s="1252"/>
      <c r="AE98" s="1252"/>
      <c r="AF98" s="1252"/>
      <c r="AG98" s="1252"/>
      <c r="AH98" s="1252"/>
      <c r="AI98" s="1252">
        <v>0</v>
      </c>
      <c r="AJ98" s="1252"/>
      <c r="AK98" s="1252"/>
      <c r="AL98" s="1252"/>
      <c r="AM98" s="1252"/>
      <c r="AN98" s="315"/>
      <c r="AO98" s="315"/>
      <c r="AP98" s="315"/>
      <c r="AQ98" s="315"/>
      <c r="AR98" s="315"/>
      <c r="AS98" s="315"/>
      <c r="AT98" s="315"/>
      <c r="AU98" s="315"/>
      <c r="AV98" s="315"/>
      <c r="AW98" s="317"/>
    </row>
    <row r="99" spans="1:49" s="77" customFormat="1" ht="36" customHeight="1" thickBot="1">
      <c r="A99" s="1460" t="s">
        <v>582</v>
      </c>
      <c r="B99" s="1536"/>
      <c r="C99" s="1536"/>
      <c r="D99" s="1536"/>
      <c r="E99" s="1536"/>
      <c r="F99" s="1536"/>
      <c r="G99" s="1536"/>
      <c r="H99" s="1536"/>
      <c r="I99" s="1536"/>
      <c r="J99" s="1536"/>
      <c r="K99" s="1536"/>
      <c r="L99" s="1536"/>
      <c r="M99" s="1536"/>
      <c r="N99" s="1536"/>
      <c r="O99" s="1536"/>
      <c r="P99" s="1536"/>
      <c r="Q99" s="1536"/>
      <c r="R99" s="1536"/>
      <c r="S99" s="1536"/>
      <c r="T99" s="1536"/>
      <c r="U99" s="1536"/>
      <c r="V99" s="1536"/>
      <c r="W99" s="1536"/>
      <c r="X99" s="1536"/>
      <c r="Y99" s="1536"/>
      <c r="Z99" s="1536"/>
      <c r="AA99" s="1536"/>
      <c r="AB99" s="1536"/>
      <c r="AC99" s="1536"/>
      <c r="AD99" s="1536"/>
      <c r="AE99" s="1536"/>
      <c r="AF99" s="1536"/>
      <c r="AG99" s="1536"/>
      <c r="AH99" s="1536"/>
      <c r="AI99" s="1536"/>
      <c r="AJ99" s="1536"/>
      <c r="AK99" s="1536"/>
      <c r="AL99" s="1536"/>
      <c r="AM99" s="1537"/>
      <c r="AN99" s="315"/>
      <c r="AO99" s="315"/>
      <c r="AP99" s="315"/>
      <c r="AQ99" s="315"/>
      <c r="AR99" s="315"/>
      <c r="AS99" s="315"/>
      <c r="AT99" s="315"/>
      <c r="AU99" s="315"/>
      <c r="AV99" s="315"/>
      <c r="AW99" s="317"/>
    </row>
    <row r="100" spans="1:49" s="77" customFormat="1" ht="30.75" customHeight="1">
      <c r="A100" s="1325" t="s">
        <v>640</v>
      </c>
      <c r="B100" s="1326"/>
      <c r="C100" s="1326"/>
      <c r="D100" s="1326"/>
      <c r="E100" s="1326"/>
      <c r="F100" s="1326"/>
      <c r="G100" s="1327"/>
      <c r="H100" s="1257" t="s">
        <v>137</v>
      </c>
      <c r="I100" s="1258"/>
      <c r="J100" s="1258"/>
      <c r="K100" s="1258"/>
      <c r="L100" s="1258"/>
      <c r="M100" s="1258"/>
      <c r="N100" s="1258"/>
      <c r="O100" s="1259"/>
      <c r="P100" s="1257" t="s">
        <v>137</v>
      </c>
      <c r="Q100" s="1258"/>
      <c r="R100" s="1258"/>
      <c r="S100" s="1258"/>
      <c r="T100" s="1258"/>
      <c r="U100" s="1258"/>
      <c r="V100" s="1258"/>
      <c r="W100" s="1259"/>
      <c r="X100" s="1538" t="s">
        <v>137</v>
      </c>
      <c r="Y100" s="1330"/>
      <c r="Z100" s="1330"/>
      <c r="AA100" s="1330"/>
      <c r="AB100" s="1330"/>
      <c r="AC100" s="1330"/>
      <c r="AD100" s="1330"/>
      <c r="AE100" s="1331"/>
      <c r="AF100" s="1538" t="s">
        <v>137</v>
      </c>
      <c r="AG100" s="1330"/>
      <c r="AH100" s="1330"/>
      <c r="AI100" s="1330"/>
      <c r="AJ100" s="1330"/>
      <c r="AK100" s="1330"/>
      <c r="AL100" s="1330"/>
      <c r="AM100" s="1331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7"/>
    </row>
    <row r="101" spans="1:49" s="77" customFormat="1" ht="30.75" customHeight="1">
      <c r="A101" s="1260" t="s">
        <v>642</v>
      </c>
      <c r="B101" s="1261"/>
      <c r="C101" s="1261"/>
      <c r="D101" s="1261"/>
      <c r="E101" s="1261"/>
      <c r="F101" s="1261"/>
      <c r="G101" s="1261"/>
      <c r="H101" s="1245"/>
      <c r="I101" s="1243"/>
      <c r="J101" s="1243"/>
      <c r="K101" s="1243"/>
      <c r="L101" s="1243"/>
      <c r="M101" s="1243"/>
      <c r="N101" s="1243"/>
      <c r="O101" s="1244"/>
      <c r="P101" s="1245"/>
      <c r="Q101" s="1243"/>
      <c r="R101" s="1243"/>
      <c r="S101" s="1243"/>
      <c r="T101" s="1243"/>
      <c r="U101" s="1243"/>
      <c r="V101" s="1243"/>
      <c r="W101" s="1244"/>
      <c r="X101" s="1241"/>
      <c r="Y101" s="1241"/>
      <c r="Z101" s="1241"/>
      <c r="AA101" s="1241"/>
      <c r="AB101" s="1241"/>
      <c r="AC101" s="1241"/>
      <c r="AD101" s="1241"/>
      <c r="AE101" s="1242"/>
      <c r="AF101" s="1241"/>
      <c r="AG101" s="1241"/>
      <c r="AH101" s="1241"/>
      <c r="AI101" s="1241"/>
      <c r="AJ101" s="1241"/>
      <c r="AK101" s="1241"/>
      <c r="AL101" s="1241"/>
      <c r="AM101" s="1242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7"/>
    </row>
    <row r="102" spans="1:49" s="77" customFormat="1" ht="30.75" customHeight="1" thickBot="1">
      <c r="A102" s="1319" t="s">
        <v>643</v>
      </c>
      <c r="B102" s="1320"/>
      <c r="C102" s="1320"/>
      <c r="D102" s="1320"/>
      <c r="E102" s="1320"/>
      <c r="F102" s="1320"/>
      <c r="G102" s="1321"/>
      <c r="H102" s="1267"/>
      <c r="I102" s="1266"/>
      <c r="J102" s="1266"/>
      <c r="K102" s="1266"/>
      <c r="L102" s="1266"/>
      <c r="M102" s="1266"/>
      <c r="N102" s="1266"/>
      <c r="O102" s="1268"/>
      <c r="P102" s="1355"/>
      <c r="Q102" s="1306"/>
      <c r="R102" s="1306"/>
      <c r="S102" s="1306"/>
      <c r="T102" s="1306"/>
      <c r="U102" s="1306"/>
      <c r="V102" s="1306"/>
      <c r="W102" s="1307"/>
      <c r="X102" s="1305"/>
      <c r="Y102" s="1306"/>
      <c r="Z102" s="1306"/>
      <c r="AA102" s="1306"/>
      <c r="AB102" s="1306"/>
      <c r="AC102" s="1306"/>
      <c r="AD102" s="1306"/>
      <c r="AE102" s="1307"/>
      <c r="AF102" s="1305"/>
      <c r="AG102" s="1306"/>
      <c r="AH102" s="1306"/>
      <c r="AI102" s="1306"/>
      <c r="AJ102" s="1306"/>
      <c r="AK102" s="1306"/>
      <c r="AL102" s="1306"/>
      <c r="AM102" s="1307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7"/>
    </row>
    <row r="103" spans="1:49" s="77" customFormat="1" ht="30.75" customHeight="1">
      <c r="A103" s="1325" t="s">
        <v>640</v>
      </c>
      <c r="B103" s="1326"/>
      <c r="C103" s="1326"/>
      <c r="D103" s="1326"/>
      <c r="E103" s="1326"/>
      <c r="F103" s="1326"/>
      <c r="G103" s="1327"/>
      <c r="H103" s="1257" t="s">
        <v>137</v>
      </c>
      <c r="I103" s="1258"/>
      <c r="J103" s="1258"/>
      <c r="K103" s="1258"/>
      <c r="L103" s="1258"/>
      <c r="M103" s="1258"/>
      <c r="N103" s="1258"/>
      <c r="O103" s="1328"/>
      <c r="P103" s="1257" t="s">
        <v>137</v>
      </c>
      <c r="Q103" s="1258"/>
      <c r="R103" s="1258"/>
      <c r="S103" s="1258"/>
      <c r="T103" s="1258"/>
      <c r="U103" s="1258"/>
      <c r="V103" s="1258"/>
      <c r="W103" s="1259"/>
      <c r="X103" s="1360" t="s">
        <v>137</v>
      </c>
      <c r="Y103" s="1258"/>
      <c r="Z103" s="1258"/>
      <c r="AA103" s="1258"/>
      <c r="AB103" s="1258"/>
      <c r="AC103" s="1258"/>
      <c r="AD103" s="1258"/>
      <c r="AE103" s="1259"/>
      <c r="AF103" s="1360" t="s">
        <v>137</v>
      </c>
      <c r="AG103" s="1258"/>
      <c r="AH103" s="1258"/>
      <c r="AI103" s="1258"/>
      <c r="AJ103" s="1258"/>
      <c r="AK103" s="1258"/>
      <c r="AL103" s="1258"/>
      <c r="AM103" s="1259"/>
      <c r="AN103" s="315"/>
      <c r="AO103" s="315"/>
      <c r="AP103" s="315"/>
      <c r="AQ103" s="315"/>
      <c r="AR103" s="315"/>
      <c r="AS103" s="315"/>
      <c r="AT103" s="315"/>
      <c r="AU103" s="315"/>
      <c r="AV103" s="315"/>
      <c r="AW103" s="317"/>
    </row>
    <row r="104" spans="1:49" s="77" customFormat="1" ht="30.75" customHeight="1">
      <c r="A104" s="1260" t="s">
        <v>642</v>
      </c>
      <c r="B104" s="1261"/>
      <c r="C104" s="1261"/>
      <c r="D104" s="1261"/>
      <c r="E104" s="1261"/>
      <c r="F104" s="1261"/>
      <c r="G104" s="1261"/>
      <c r="H104" s="1245"/>
      <c r="I104" s="1243"/>
      <c r="J104" s="1243"/>
      <c r="K104" s="1243"/>
      <c r="L104" s="1243"/>
      <c r="M104" s="1243"/>
      <c r="N104" s="1243"/>
      <c r="O104" s="1243"/>
      <c r="P104" s="1245"/>
      <c r="Q104" s="1243"/>
      <c r="R104" s="1243"/>
      <c r="S104" s="1243"/>
      <c r="T104" s="1243"/>
      <c r="U104" s="1243"/>
      <c r="V104" s="1243"/>
      <c r="W104" s="1244"/>
      <c r="X104" s="1243"/>
      <c r="Y104" s="1243"/>
      <c r="Z104" s="1243"/>
      <c r="AA104" s="1243"/>
      <c r="AB104" s="1243"/>
      <c r="AC104" s="1243"/>
      <c r="AD104" s="1243"/>
      <c r="AE104" s="1244"/>
      <c r="AF104" s="1243"/>
      <c r="AG104" s="1243"/>
      <c r="AH104" s="1243"/>
      <c r="AI104" s="1243"/>
      <c r="AJ104" s="1243"/>
      <c r="AK104" s="1243"/>
      <c r="AL104" s="1243"/>
      <c r="AM104" s="1244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7"/>
    </row>
    <row r="105" spans="1:49" s="77" customFormat="1" ht="30.75" customHeight="1" thickBot="1">
      <c r="A105" s="1319" t="s">
        <v>643</v>
      </c>
      <c r="B105" s="1320"/>
      <c r="C105" s="1320"/>
      <c r="D105" s="1320"/>
      <c r="E105" s="1320"/>
      <c r="F105" s="1320"/>
      <c r="G105" s="1321"/>
      <c r="H105" s="1355"/>
      <c r="I105" s="1306"/>
      <c r="J105" s="1306"/>
      <c r="K105" s="1306"/>
      <c r="L105" s="1306"/>
      <c r="M105" s="1306"/>
      <c r="N105" s="1306"/>
      <c r="O105" s="1265"/>
      <c r="P105" s="1355"/>
      <c r="Q105" s="1306"/>
      <c r="R105" s="1306"/>
      <c r="S105" s="1306"/>
      <c r="T105" s="1306"/>
      <c r="U105" s="1306"/>
      <c r="V105" s="1306"/>
      <c r="W105" s="1307"/>
      <c r="X105" s="1305"/>
      <c r="Y105" s="1306"/>
      <c r="Z105" s="1306"/>
      <c r="AA105" s="1306"/>
      <c r="AB105" s="1306"/>
      <c r="AC105" s="1306"/>
      <c r="AD105" s="1306"/>
      <c r="AE105" s="1307"/>
      <c r="AF105" s="1305"/>
      <c r="AG105" s="1306"/>
      <c r="AH105" s="1306"/>
      <c r="AI105" s="1306"/>
      <c r="AJ105" s="1306"/>
      <c r="AK105" s="1306"/>
      <c r="AL105" s="1306"/>
      <c r="AM105" s="1307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7"/>
    </row>
    <row r="106" spans="1:49" s="77" customFormat="1" ht="30.75" customHeight="1" thickBot="1">
      <c r="A106" s="1539" t="s">
        <v>354</v>
      </c>
      <c r="B106" s="1310"/>
      <c r="C106" s="1310"/>
      <c r="D106" s="1310"/>
      <c r="E106" s="1310"/>
      <c r="F106" s="1310"/>
      <c r="G106" s="1310"/>
      <c r="H106" s="1310"/>
      <c r="I106" s="1310"/>
      <c r="J106" s="1310"/>
      <c r="K106" s="1310"/>
      <c r="L106" s="1310"/>
      <c r="M106" s="1310"/>
      <c r="N106" s="1310"/>
      <c r="O106" s="1310"/>
      <c r="P106" s="1310"/>
      <c r="Q106" s="1310"/>
      <c r="R106" s="1310"/>
      <c r="S106" s="1310"/>
      <c r="T106" s="1310"/>
      <c r="U106" s="1310"/>
      <c r="V106" s="1310"/>
      <c r="W106" s="1310"/>
      <c r="X106" s="1310"/>
      <c r="Y106" s="1310"/>
      <c r="Z106" s="1310"/>
      <c r="AA106" s="1310"/>
      <c r="AB106" s="1310"/>
      <c r="AC106" s="1310"/>
      <c r="AD106" s="1310"/>
      <c r="AE106" s="1310"/>
      <c r="AF106" s="1310"/>
      <c r="AG106" s="1310"/>
      <c r="AH106" s="1310"/>
      <c r="AI106" s="1310"/>
      <c r="AJ106" s="1310"/>
      <c r="AK106" s="1310"/>
      <c r="AL106" s="1310"/>
      <c r="AM106" s="1311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7"/>
    </row>
    <row r="107" spans="1:49" s="77" customFormat="1" ht="27" customHeight="1">
      <c r="A107" s="1322" t="s">
        <v>355</v>
      </c>
      <c r="B107" s="1323"/>
      <c r="C107" s="1323"/>
      <c r="D107" s="1323"/>
      <c r="E107" s="1323"/>
      <c r="F107" s="1323"/>
      <c r="G107" s="1323"/>
      <c r="H107" s="1323"/>
      <c r="I107" s="1323"/>
      <c r="J107" s="1323"/>
      <c r="K107" s="1323"/>
      <c r="L107" s="1323"/>
      <c r="M107" s="1323"/>
      <c r="N107" s="1323"/>
      <c r="O107" s="1323"/>
      <c r="P107" s="1323"/>
      <c r="Q107" s="1323"/>
      <c r="R107" s="1323"/>
      <c r="S107" s="1323"/>
      <c r="T107" s="1323"/>
      <c r="U107" s="1323"/>
      <c r="V107" s="1323"/>
      <c r="W107" s="1323"/>
      <c r="X107" s="1323"/>
      <c r="Y107" s="1323"/>
      <c r="Z107" s="1323"/>
      <c r="AA107" s="1323"/>
      <c r="AB107" s="1323"/>
      <c r="AC107" s="1323"/>
      <c r="AD107" s="1323"/>
      <c r="AE107" s="1323"/>
      <c r="AF107" s="1323"/>
      <c r="AG107" s="1323"/>
      <c r="AH107" s="1323"/>
      <c r="AI107" s="1323"/>
      <c r="AJ107" s="1323"/>
      <c r="AK107" s="1323"/>
      <c r="AL107" s="1323"/>
      <c r="AM107" s="1324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7"/>
    </row>
    <row r="108" spans="1:49" s="77" customFormat="1" ht="30.75" customHeight="1">
      <c r="A108" s="1316" t="s">
        <v>356</v>
      </c>
      <c r="B108" s="1317"/>
      <c r="C108" s="1317"/>
      <c r="D108" s="1317"/>
      <c r="E108" s="1317"/>
      <c r="F108" s="1317"/>
      <c r="G108" s="1318"/>
      <c r="H108" s="1285" t="s">
        <v>357</v>
      </c>
      <c r="I108" s="1286"/>
      <c r="J108" s="1286"/>
      <c r="K108" s="1286"/>
      <c r="L108" s="1286"/>
      <c r="M108" s="1286"/>
      <c r="N108" s="1286"/>
      <c r="O108" s="1286"/>
      <c r="P108" s="1286"/>
      <c r="Q108" s="1286"/>
      <c r="R108" s="1286"/>
      <c r="S108" s="1286"/>
      <c r="T108" s="1286"/>
      <c r="U108" s="1286"/>
      <c r="V108" s="1286"/>
      <c r="W108" s="1286"/>
      <c r="X108" s="1290" t="s">
        <v>358</v>
      </c>
      <c r="Y108" s="1290"/>
      <c r="Z108" s="1290"/>
      <c r="AA108" s="1290"/>
      <c r="AB108" s="1290"/>
      <c r="AC108" s="1284"/>
      <c r="AD108" s="1277"/>
      <c r="AE108" s="1277"/>
      <c r="AF108" s="1277"/>
      <c r="AG108" s="1277"/>
      <c r="AH108" s="1277"/>
      <c r="AI108" s="1277"/>
      <c r="AJ108" s="1277"/>
      <c r="AK108" s="1277"/>
      <c r="AL108" s="1277"/>
      <c r="AM108" s="1278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7"/>
    </row>
    <row r="109" spans="1:49" s="77" customFormat="1" ht="23.25" customHeight="1">
      <c r="A109" s="1269" t="s">
        <v>359</v>
      </c>
      <c r="B109" s="1270"/>
      <c r="C109" s="1270"/>
      <c r="D109" s="1270"/>
      <c r="E109" s="1270"/>
      <c r="F109" s="1270"/>
      <c r="G109" s="1271"/>
      <c r="H109" s="1272"/>
      <c r="I109" s="1273"/>
      <c r="J109" s="1273"/>
      <c r="K109" s="1273"/>
      <c r="L109" s="1273"/>
      <c r="M109" s="1273"/>
      <c r="N109" s="1273"/>
      <c r="O109" s="1273"/>
      <c r="P109" s="1273"/>
      <c r="Q109" s="1273"/>
      <c r="R109" s="1273"/>
      <c r="S109" s="1273"/>
      <c r="T109" s="1273"/>
      <c r="U109" s="1273"/>
      <c r="V109" s="1273"/>
      <c r="W109" s="1273"/>
      <c r="X109" s="1304" t="s">
        <v>360</v>
      </c>
      <c r="Y109" s="1255"/>
      <c r="Z109" s="1255"/>
      <c r="AA109" s="1255"/>
      <c r="AB109" s="1256"/>
      <c r="AC109" s="1275"/>
      <c r="AD109" s="1275"/>
      <c r="AE109" s="1275"/>
      <c r="AF109" s="1275"/>
      <c r="AG109" s="1275"/>
      <c r="AH109" s="1275"/>
      <c r="AI109" s="1275"/>
      <c r="AJ109" s="1275"/>
      <c r="AK109" s="1275"/>
      <c r="AL109" s="1275"/>
      <c r="AM109" s="1276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7"/>
    </row>
    <row r="110" spans="1:49" s="77" customFormat="1" ht="24.75" customHeight="1">
      <c r="A110" s="1269" t="s">
        <v>361</v>
      </c>
      <c r="B110" s="1270"/>
      <c r="C110" s="1270"/>
      <c r="D110" s="1270"/>
      <c r="E110" s="1270"/>
      <c r="F110" s="1270"/>
      <c r="G110" s="1271"/>
      <c r="H110" s="1272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304" t="s">
        <v>119</v>
      </c>
      <c r="Y110" s="1255"/>
      <c r="Z110" s="1255"/>
      <c r="AA110" s="1255"/>
      <c r="AB110" s="1256"/>
      <c r="AC110" s="1275"/>
      <c r="AD110" s="1275"/>
      <c r="AE110" s="1275"/>
      <c r="AF110" s="1275"/>
      <c r="AG110" s="1275"/>
      <c r="AH110" s="1275"/>
      <c r="AI110" s="1275"/>
      <c r="AJ110" s="1275"/>
      <c r="AK110" s="1275"/>
      <c r="AL110" s="1275"/>
      <c r="AM110" s="1276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7"/>
    </row>
    <row r="111" spans="1:49" s="77" customFormat="1" ht="30.75" customHeight="1">
      <c r="A111" s="1540" t="s">
        <v>362</v>
      </c>
      <c r="B111" s="1541"/>
      <c r="C111" s="1541"/>
      <c r="D111" s="1541"/>
      <c r="E111" s="1541"/>
      <c r="F111" s="1541"/>
      <c r="G111" s="1542"/>
      <c r="H111" s="1272" t="s">
        <v>126</v>
      </c>
      <c r="I111" s="1273"/>
      <c r="J111" s="1273"/>
      <c r="K111" s="1273"/>
      <c r="L111" s="1273"/>
      <c r="M111" s="1273"/>
      <c r="N111" s="1273"/>
      <c r="O111" s="1273"/>
      <c r="P111" s="1273"/>
      <c r="Q111" s="1273"/>
      <c r="R111" s="1273"/>
      <c r="S111" s="1273"/>
      <c r="T111" s="1273"/>
      <c r="U111" s="1273"/>
      <c r="V111" s="1273"/>
      <c r="W111" s="1273"/>
      <c r="X111" s="1454" t="s">
        <v>358</v>
      </c>
      <c r="Y111" s="1454"/>
      <c r="Z111" s="1454"/>
      <c r="AA111" s="1454"/>
      <c r="AB111" s="1454"/>
      <c r="AC111" s="1296"/>
      <c r="AD111" s="1297"/>
      <c r="AE111" s="1297"/>
      <c r="AF111" s="1297"/>
      <c r="AG111" s="1297"/>
      <c r="AH111" s="1297"/>
      <c r="AI111" s="1297"/>
      <c r="AJ111" s="1297"/>
      <c r="AK111" s="1297"/>
      <c r="AL111" s="1297"/>
      <c r="AM111" s="1492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7"/>
    </row>
    <row r="112" spans="1:49" s="77" customFormat="1" ht="60" customHeight="1">
      <c r="A112" s="1269" t="s">
        <v>363</v>
      </c>
      <c r="B112" s="1270"/>
      <c r="C112" s="1270"/>
      <c r="D112" s="1270"/>
      <c r="E112" s="1270"/>
      <c r="F112" s="1270"/>
      <c r="G112" s="1271"/>
      <c r="H112" s="1272"/>
      <c r="I112" s="1273"/>
      <c r="J112" s="1273"/>
      <c r="K112" s="1273"/>
      <c r="L112" s="1273"/>
      <c r="M112" s="1273"/>
      <c r="N112" s="1273"/>
      <c r="O112" s="1273"/>
      <c r="P112" s="1273"/>
      <c r="Q112" s="1273"/>
      <c r="R112" s="1273"/>
      <c r="S112" s="1273"/>
      <c r="T112" s="1273"/>
      <c r="U112" s="1273"/>
      <c r="V112" s="1273"/>
      <c r="W112" s="1273"/>
      <c r="X112" s="1304" t="s">
        <v>360</v>
      </c>
      <c r="Y112" s="1255"/>
      <c r="Z112" s="1255"/>
      <c r="AA112" s="1255"/>
      <c r="AB112" s="1256"/>
      <c r="AC112" s="1275"/>
      <c r="AD112" s="1275"/>
      <c r="AE112" s="1275"/>
      <c r="AF112" s="1275"/>
      <c r="AG112" s="1275"/>
      <c r="AH112" s="1275"/>
      <c r="AI112" s="1275"/>
      <c r="AJ112" s="1275"/>
      <c r="AK112" s="1275"/>
      <c r="AL112" s="1275"/>
      <c r="AM112" s="1276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7"/>
    </row>
    <row r="113" spans="1:49" s="77" customFormat="1" ht="54.75" customHeight="1">
      <c r="A113" s="1544" t="s">
        <v>364</v>
      </c>
      <c r="B113" s="1545"/>
      <c r="C113" s="1545"/>
      <c r="D113" s="1545"/>
      <c r="E113" s="1545"/>
      <c r="F113" s="1545"/>
      <c r="G113" s="1546"/>
      <c r="H113" s="1347"/>
      <c r="I113" s="1348"/>
      <c r="J113" s="1348"/>
      <c r="K113" s="1348"/>
      <c r="L113" s="1348"/>
      <c r="M113" s="1348"/>
      <c r="N113" s="1348"/>
      <c r="O113" s="1348"/>
      <c r="P113" s="1348"/>
      <c r="Q113" s="1348"/>
      <c r="R113" s="1348"/>
      <c r="S113" s="1348"/>
      <c r="T113" s="1348"/>
      <c r="U113" s="1348"/>
      <c r="V113" s="1348"/>
      <c r="W113" s="1348"/>
      <c r="X113" s="1349" t="s">
        <v>119</v>
      </c>
      <c r="Y113" s="1345"/>
      <c r="Z113" s="1345"/>
      <c r="AA113" s="1345"/>
      <c r="AB113" s="1346"/>
      <c r="AC113" s="1480"/>
      <c r="AD113" s="1480"/>
      <c r="AE113" s="1480"/>
      <c r="AF113" s="1480"/>
      <c r="AG113" s="1480"/>
      <c r="AH113" s="1480"/>
      <c r="AI113" s="1480"/>
      <c r="AJ113" s="1480"/>
      <c r="AK113" s="1480"/>
      <c r="AL113" s="1480"/>
      <c r="AM113" s="1481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7"/>
    </row>
    <row r="114" spans="1:49" s="77" customFormat="1" ht="24" customHeight="1">
      <c r="A114" s="1247" t="s">
        <v>641</v>
      </c>
      <c r="B114" s="1247"/>
      <c r="C114" s="1247"/>
      <c r="D114" s="1247"/>
      <c r="E114" s="1247"/>
      <c r="F114" s="1247"/>
      <c r="G114" s="1247"/>
      <c r="H114" s="1248"/>
      <c r="I114" s="1248"/>
      <c r="J114" s="1248"/>
      <c r="K114" s="1248"/>
      <c r="L114" s="1248"/>
      <c r="M114" s="1248"/>
      <c r="N114" s="1248"/>
      <c r="O114" s="1248"/>
      <c r="P114" s="1248"/>
      <c r="Q114" s="1248"/>
      <c r="R114" s="1248"/>
      <c r="S114" s="1248"/>
      <c r="T114" s="1248"/>
      <c r="U114" s="1248"/>
      <c r="V114" s="1248"/>
      <c r="W114" s="1248"/>
      <c r="X114" s="1547"/>
      <c r="Y114" s="1292"/>
      <c r="Z114" s="1292"/>
      <c r="AA114" s="1292"/>
      <c r="AB114" s="1292"/>
      <c r="AC114" s="1292"/>
      <c r="AD114" s="1292"/>
      <c r="AE114" s="1292"/>
      <c r="AF114" s="1292"/>
      <c r="AG114" s="1292"/>
      <c r="AH114" s="1292"/>
      <c r="AI114" s="1292"/>
      <c r="AJ114" s="1292"/>
      <c r="AK114" s="1292"/>
      <c r="AL114" s="1292"/>
      <c r="AM114" s="1293"/>
      <c r="AN114" s="315"/>
      <c r="AO114" s="315"/>
      <c r="AP114" s="315"/>
      <c r="AQ114" s="315"/>
      <c r="AR114" s="315"/>
      <c r="AS114" s="315"/>
      <c r="AT114" s="315"/>
      <c r="AU114" s="315"/>
      <c r="AV114" s="315"/>
      <c r="AW114" s="317"/>
    </row>
    <row r="115" spans="1:49" s="77" customFormat="1" ht="42" customHeight="1">
      <c r="A115" s="1316" t="s">
        <v>365</v>
      </c>
      <c r="B115" s="1317"/>
      <c r="C115" s="1317"/>
      <c r="D115" s="1317"/>
      <c r="E115" s="1317"/>
      <c r="F115" s="1317"/>
      <c r="G115" s="1318"/>
      <c r="H115" s="1285" t="s">
        <v>126</v>
      </c>
      <c r="I115" s="1286"/>
      <c r="J115" s="1286"/>
      <c r="K115" s="1286"/>
      <c r="L115" s="1286"/>
      <c r="M115" s="1286"/>
      <c r="N115" s="1286"/>
      <c r="O115" s="1286"/>
      <c r="P115" s="1286"/>
      <c r="Q115" s="1286"/>
      <c r="R115" s="1286"/>
      <c r="S115" s="1286"/>
      <c r="T115" s="1286"/>
      <c r="U115" s="1286"/>
      <c r="V115" s="1286"/>
      <c r="W115" s="1286"/>
      <c r="X115" s="1543" t="s">
        <v>358</v>
      </c>
      <c r="Y115" s="1543"/>
      <c r="Z115" s="1543"/>
      <c r="AA115" s="1543"/>
      <c r="AB115" s="1543"/>
      <c r="AC115" s="1277"/>
      <c r="AD115" s="1277"/>
      <c r="AE115" s="1277"/>
      <c r="AF115" s="1277"/>
      <c r="AG115" s="1277"/>
      <c r="AH115" s="1277"/>
      <c r="AI115" s="1277"/>
      <c r="AJ115" s="1277"/>
      <c r="AK115" s="1277"/>
      <c r="AL115" s="1277"/>
      <c r="AM115" s="1278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7"/>
    </row>
    <row r="116" spans="1:49" s="77" customFormat="1" ht="60.75" customHeight="1">
      <c r="A116" s="1269" t="s">
        <v>363</v>
      </c>
      <c r="B116" s="1270"/>
      <c r="C116" s="1270"/>
      <c r="D116" s="1270"/>
      <c r="E116" s="1270"/>
      <c r="F116" s="1270"/>
      <c r="G116" s="1271"/>
      <c r="H116" s="1272"/>
      <c r="I116" s="1273"/>
      <c r="J116" s="1273"/>
      <c r="K116" s="1273"/>
      <c r="L116" s="1273"/>
      <c r="M116" s="1273"/>
      <c r="N116" s="1273"/>
      <c r="O116" s="1273"/>
      <c r="P116" s="1273"/>
      <c r="Q116" s="1273"/>
      <c r="R116" s="1273"/>
      <c r="S116" s="1273"/>
      <c r="T116" s="1273"/>
      <c r="U116" s="1273"/>
      <c r="V116" s="1273"/>
      <c r="W116" s="1273"/>
      <c r="X116" s="1249" t="s">
        <v>360</v>
      </c>
      <c r="Y116" s="1249"/>
      <c r="Z116" s="1249"/>
      <c r="AA116" s="1249"/>
      <c r="AB116" s="1249"/>
      <c r="AC116" s="1274"/>
      <c r="AD116" s="1275"/>
      <c r="AE116" s="1275"/>
      <c r="AF116" s="1275"/>
      <c r="AG116" s="1275"/>
      <c r="AH116" s="1275"/>
      <c r="AI116" s="1275"/>
      <c r="AJ116" s="1275"/>
      <c r="AK116" s="1275"/>
      <c r="AL116" s="1275"/>
      <c r="AM116" s="1276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7"/>
    </row>
    <row r="117" spans="1:49" s="77" customFormat="1" ht="62.25" customHeight="1">
      <c r="A117" s="1544" t="s">
        <v>364</v>
      </c>
      <c r="B117" s="1545"/>
      <c r="C117" s="1545"/>
      <c r="D117" s="1545"/>
      <c r="E117" s="1545"/>
      <c r="F117" s="1545"/>
      <c r="G117" s="1546"/>
      <c r="H117" s="1347"/>
      <c r="I117" s="1348"/>
      <c r="J117" s="1348"/>
      <c r="K117" s="1348"/>
      <c r="L117" s="1348"/>
      <c r="M117" s="1348"/>
      <c r="N117" s="1348"/>
      <c r="O117" s="1348"/>
      <c r="P117" s="1348"/>
      <c r="Q117" s="1348"/>
      <c r="R117" s="1348"/>
      <c r="S117" s="1348"/>
      <c r="T117" s="1348"/>
      <c r="U117" s="1348"/>
      <c r="V117" s="1348"/>
      <c r="W117" s="1348"/>
      <c r="X117" s="1550" t="s">
        <v>119</v>
      </c>
      <c r="Y117" s="1550"/>
      <c r="Z117" s="1550"/>
      <c r="AA117" s="1550"/>
      <c r="AB117" s="1550"/>
      <c r="AC117" s="1558"/>
      <c r="AD117" s="1480"/>
      <c r="AE117" s="1480"/>
      <c r="AF117" s="1480"/>
      <c r="AG117" s="1480"/>
      <c r="AH117" s="1480"/>
      <c r="AI117" s="1480"/>
      <c r="AJ117" s="1480"/>
      <c r="AK117" s="1480"/>
      <c r="AL117" s="1480"/>
      <c r="AM117" s="1481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7"/>
    </row>
    <row r="118" spans="1:49" s="77" customFormat="1" ht="18" customHeight="1">
      <c r="A118" s="1247" t="s">
        <v>641</v>
      </c>
      <c r="B118" s="1247"/>
      <c r="C118" s="1247"/>
      <c r="D118" s="1247"/>
      <c r="E118" s="1247"/>
      <c r="F118" s="1247"/>
      <c r="G118" s="1247"/>
      <c r="H118" s="1248"/>
      <c r="I118" s="1248"/>
      <c r="J118" s="1248"/>
      <c r="K118" s="1248"/>
      <c r="L118" s="1248"/>
      <c r="M118" s="1248"/>
      <c r="N118" s="1248"/>
      <c r="O118" s="1248"/>
      <c r="P118" s="1248"/>
      <c r="Q118" s="1248"/>
      <c r="R118" s="1248"/>
      <c r="S118" s="1248"/>
      <c r="T118" s="1248"/>
      <c r="U118" s="1248"/>
      <c r="V118" s="1248"/>
      <c r="W118" s="1248"/>
      <c r="X118" s="1249"/>
      <c r="Y118" s="1249"/>
      <c r="Z118" s="1249"/>
      <c r="AA118" s="1249"/>
      <c r="AB118" s="1249"/>
      <c r="AC118" s="1249"/>
      <c r="AD118" s="1249"/>
      <c r="AE118" s="1249"/>
      <c r="AF118" s="1249"/>
      <c r="AG118" s="1249"/>
      <c r="AH118" s="1249"/>
      <c r="AI118" s="1249"/>
      <c r="AJ118" s="1249"/>
      <c r="AK118" s="1249"/>
      <c r="AL118" s="1249"/>
      <c r="AM118" s="1249"/>
      <c r="AN118" s="315"/>
      <c r="AO118" s="315"/>
      <c r="AP118" s="315"/>
      <c r="AQ118" s="315"/>
      <c r="AR118" s="315"/>
      <c r="AS118" s="315"/>
      <c r="AT118" s="315"/>
      <c r="AU118" s="315"/>
      <c r="AV118" s="315"/>
      <c r="AW118" s="317"/>
    </row>
    <row r="119" spans="1:49" s="77" customFormat="1" ht="21" customHeight="1">
      <c r="A119" s="1332" t="s">
        <v>226</v>
      </c>
      <c r="B119" s="1333"/>
      <c r="C119" s="1333"/>
      <c r="D119" s="1333"/>
      <c r="E119" s="1333"/>
      <c r="F119" s="1333"/>
      <c r="G119" s="1333"/>
      <c r="H119" s="1333"/>
      <c r="I119" s="1333"/>
      <c r="J119" s="1333"/>
      <c r="K119" s="1333"/>
      <c r="L119" s="1333"/>
      <c r="M119" s="1333"/>
      <c r="N119" s="1333"/>
      <c r="O119" s="1333"/>
      <c r="P119" s="1333"/>
      <c r="Q119" s="1333"/>
      <c r="R119" s="1333"/>
      <c r="S119" s="1333"/>
      <c r="T119" s="1333"/>
      <c r="U119" s="1333"/>
      <c r="V119" s="1333"/>
      <c r="W119" s="1333"/>
      <c r="X119" s="1333"/>
      <c r="Y119" s="1333"/>
      <c r="Z119" s="1333"/>
      <c r="AA119" s="1333"/>
      <c r="AB119" s="1333"/>
      <c r="AC119" s="1333"/>
      <c r="AD119" s="1333"/>
      <c r="AE119" s="1333"/>
      <c r="AF119" s="1333"/>
      <c r="AG119" s="1333"/>
      <c r="AH119" s="1333"/>
      <c r="AI119" s="1333"/>
      <c r="AJ119" s="1333"/>
      <c r="AK119" s="1333"/>
      <c r="AL119" s="1333"/>
      <c r="AM119" s="1334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7"/>
    </row>
    <row r="120" spans="1:49" s="77" customFormat="1" ht="48" customHeight="1">
      <c r="A120" s="1254" t="s">
        <v>368</v>
      </c>
      <c r="B120" s="1255"/>
      <c r="C120" s="1255"/>
      <c r="D120" s="1255"/>
      <c r="E120" s="1255"/>
      <c r="F120" s="1255"/>
      <c r="G120" s="1256"/>
      <c r="H120" s="1272"/>
      <c r="I120" s="1273"/>
      <c r="J120" s="1273"/>
      <c r="K120" s="1273"/>
      <c r="L120" s="1273"/>
      <c r="M120" s="1273"/>
      <c r="N120" s="1273"/>
      <c r="O120" s="1342"/>
      <c r="P120" s="1335" t="s">
        <v>250</v>
      </c>
      <c r="Q120" s="1336"/>
      <c r="R120" s="1272"/>
      <c r="S120" s="1273"/>
      <c r="T120" s="1273"/>
      <c r="U120" s="1273"/>
      <c r="V120" s="1273"/>
      <c r="W120" s="1342"/>
      <c r="X120" s="1372" t="s">
        <v>369</v>
      </c>
      <c r="Y120" s="1548"/>
      <c r="Z120" s="1548"/>
      <c r="AA120" s="1548"/>
      <c r="AB120" s="1549"/>
      <c r="AC120" s="1296"/>
      <c r="AD120" s="1297"/>
      <c r="AE120" s="1297"/>
      <c r="AF120" s="1297"/>
      <c r="AG120" s="1297"/>
      <c r="AH120" s="1304" t="s">
        <v>119</v>
      </c>
      <c r="AI120" s="1255"/>
      <c r="AJ120" s="1255"/>
      <c r="AK120" s="1255"/>
      <c r="AL120" s="1314"/>
      <c r="AM120" s="1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7"/>
    </row>
    <row r="121" spans="1:49" s="77" customFormat="1" ht="48" customHeight="1">
      <c r="A121" s="1254" t="s">
        <v>368</v>
      </c>
      <c r="B121" s="1255"/>
      <c r="C121" s="1255"/>
      <c r="D121" s="1255"/>
      <c r="E121" s="1255"/>
      <c r="F121" s="1255"/>
      <c r="G121" s="1256"/>
      <c r="H121" s="1272"/>
      <c r="I121" s="1273"/>
      <c r="J121" s="1273"/>
      <c r="K121" s="1273"/>
      <c r="L121" s="1273"/>
      <c r="M121" s="1273"/>
      <c r="N121" s="1273"/>
      <c r="O121" s="1342"/>
      <c r="P121" s="1335" t="s">
        <v>250</v>
      </c>
      <c r="Q121" s="1336"/>
      <c r="R121" s="1272"/>
      <c r="S121" s="1273"/>
      <c r="T121" s="1273"/>
      <c r="U121" s="1273"/>
      <c r="V121" s="1273"/>
      <c r="W121" s="1342"/>
      <c r="X121" s="1339" t="s">
        <v>369</v>
      </c>
      <c r="Y121" s="1340"/>
      <c r="Z121" s="1340"/>
      <c r="AA121" s="1340"/>
      <c r="AB121" s="1341"/>
      <c r="AC121" s="1296"/>
      <c r="AD121" s="1297"/>
      <c r="AE121" s="1297"/>
      <c r="AF121" s="1297"/>
      <c r="AG121" s="1297"/>
      <c r="AH121" s="1304" t="s">
        <v>119</v>
      </c>
      <c r="AI121" s="1255"/>
      <c r="AJ121" s="1255"/>
      <c r="AK121" s="1255"/>
      <c r="AL121" s="1314"/>
      <c r="AM121" s="1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7"/>
    </row>
    <row r="122" spans="1:49" s="77" customFormat="1" ht="44.25" customHeight="1">
      <c r="A122" s="1254" t="s">
        <v>368</v>
      </c>
      <c r="B122" s="1255"/>
      <c r="C122" s="1255"/>
      <c r="D122" s="1255"/>
      <c r="E122" s="1255"/>
      <c r="F122" s="1255"/>
      <c r="G122" s="1256"/>
      <c r="H122" s="1272"/>
      <c r="I122" s="1273"/>
      <c r="J122" s="1273"/>
      <c r="K122" s="1273"/>
      <c r="L122" s="1273"/>
      <c r="M122" s="1273"/>
      <c r="N122" s="1273"/>
      <c r="O122" s="1342"/>
      <c r="P122" s="1335" t="s">
        <v>250</v>
      </c>
      <c r="Q122" s="1336"/>
      <c r="R122" s="1272"/>
      <c r="S122" s="1273"/>
      <c r="T122" s="1273"/>
      <c r="U122" s="1273"/>
      <c r="V122" s="1273"/>
      <c r="W122" s="1342"/>
      <c r="X122" s="1339" t="s">
        <v>369</v>
      </c>
      <c r="Y122" s="1340"/>
      <c r="Z122" s="1340"/>
      <c r="AA122" s="1340"/>
      <c r="AB122" s="1341"/>
      <c r="AC122" s="1296"/>
      <c r="AD122" s="1297"/>
      <c r="AE122" s="1297"/>
      <c r="AF122" s="1297"/>
      <c r="AG122" s="1297"/>
      <c r="AH122" s="1304" t="s">
        <v>119</v>
      </c>
      <c r="AI122" s="1255"/>
      <c r="AJ122" s="1255"/>
      <c r="AK122" s="1255"/>
      <c r="AL122" s="1314"/>
      <c r="AM122" s="1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7"/>
    </row>
    <row r="123" spans="1:49" s="77" customFormat="1" ht="57.75" customHeight="1">
      <c r="A123" s="1254" t="s">
        <v>368</v>
      </c>
      <c r="B123" s="1255"/>
      <c r="C123" s="1255"/>
      <c r="D123" s="1255"/>
      <c r="E123" s="1255"/>
      <c r="F123" s="1255"/>
      <c r="G123" s="1256"/>
      <c r="H123" s="1272"/>
      <c r="I123" s="1273"/>
      <c r="J123" s="1273"/>
      <c r="K123" s="1273"/>
      <c r="L123" s="1273"/>
      <c r="M123" s="1273"/>
      <c r="N123" s="1273"/>
      <c r="O123" s="1342"/>
      <c r="P123" s="1335" t="s">
        <v>250</v>
      </c>
      <c r="Q123" s="1336"/>
      <c r="R123" s="1272"/>
      <c r="S123" s="1273"/>
      <c r="T123" s="1273"/>
      <c r="U123" s="1273"/>
      <c r="V123" s="1273"/>
      <c r="W123" s="1342"/>
      <c r="X123" s="1339" t="s">
        <v>369</v>
      </c>
      <c r="Y123" s="1340"/>
      <c r="Z123" s="1340"/>
      <c r="AA123" s="1340"/>
      <c r="AB123" s="1341"/>
      <c r="AC123" s="1296"/>
      <c r="AD123" s="1297"/>
      <c r="AE123" s="1297"/>
      <c r="AF123" s="1297"/>
      <c r="AG123" s="1297"/>
      <c r="AH123" s="1304" t="s">
        <v>119</v>
      </c>
      <c r="AI123" s="1255"/>
      <c r="AJ123" s="1255"/>
      <c r="AK123" s="1255"/>
      <c r="AL123" s="1314"/>
      <c r="AM123" s="1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7"/>
    </row>
    <row r="124" spans="1:49" s="77" customFormat="1" ht="39" customHeight="1">
      <c r="A124" s="1254" t="s">
        <v>368</v>
      </c>
      <c r="B124" s="1255"/>
      <c r="C124" s="1255"/>
      <c r="D124" s="1255"/>
      <c r="E124" s="1255"/>
      <c r="F124" s="1255"/>
      <c r="G124" s="1256"/>
      <c r="H124" s="1272"/>
      <c r="I124" s="1273"/>
      <c r="J124" s="1273"/>
      <c r="K124" s="1273"/>
      <c r="L124" s="1273"/>
      <c r="M124" s="1273"/>
      <c r="N124" s="1273"/>
      <c r="O124" s="1342"/>
      <c r="P124" s="1335" t="s">
        <v>250</v>
      </c>
      <c r="Q124" s="1336"/>
      <c r="R124" s="1272"/>
      <c r="S124" s="1273"/>
      <c r="T124" s="1273"/>
      <c r="U124" s="1273"/>
      <c r="V124" s="1273"/>
      <c r="W124" s="1342"/>
      <c r="X124" s="1339" t="s">
        <v>369</v>
      </c>
      <c r="Y124" s="1340"/>
      <c r="Z124" s="1340"/>
      <c r="AA124" s="1340"/>
      <c r="AB124" s="1341"/>
      <c r="AC124" s="1296"/>
      <c r="AD124" s="1297"/>
      <c r="AE124" s="1297"/>
      <c r="AF124" s="1297"/>
      <c r="AG124" s="1297"/>
      <c r="AH124" s="1304" t="s">
        <v>119</v>
      </c>
      <c r="AI124" s="1255"/>
      <c r="AJ124" s="1255"/>
      <c r="AK124" s="1255"/>
      <c r="AL124" s="1314"/>
      <c r="AM124" s="1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7"/>
    </row>
    <row r="125" spans="1:49" s="77" customFormat="1" ht="15" customHeight="1" thickBot="1">
      <c r="A125" s="1247" t="s">
        <v>641</v>
      </c>
      <c r="B125" s="1247"/>
      <c r="C125" s="1247"/>
      <c r="D125" s="1247"/>
      <c r="E125" s="1247"/>
      <c r="F125" s="1247"/>
      <c r="G125" s="1247"/>
      <c r="H125" s="1248"/>
      <c r="I125" s="1248"/>
      <c r="J125" s="1248"/>
      <c r="K125" s="1248"/>
      <c r="L125" s="1248"/>
      <c r="M125" s="1248"/>
      <c r="N125" s="1248"/>
      <c r="O125" s="1248"/>
      <c r="P125" s="1248"/>
      <c r="Q125" s="1248"/>
      <c r="R125" s="1248"/>
      <c r="S125" s="1248"/>
      <c r="T125" s="1248"/>
      <c r="U125" s="1248"/>
      <c r="V125" s="1248"/>
      <c r="W125" s="1248"/>
      <c r="X125" s="1249"/>
      <c r="Y125" s="1249"/>
      <c r="Z125" s="1249"/>
      <c r="AA125" s="1249"/>
      <c r="AB125" s="1249"/>
      <c r="AC125" s="1249"/>
      <c r="AD125" s="1249"/>
      <c r="AE125" s="1249"/>
      <c r="AF125" s="1249"/>
      <c r="AG125" s="1249"/>
      <c r="AH125" s="1249"/>
      <c r="AI125" s="1249"/>
      <c r="AJ125" s="1249"/>
      <c r="AK125" s="1249"/>
      <c r="AL125" s="1249"/>
      <c r="AM125" s="1249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7"/>
    </row>
    <row r="126" spans="1:49" s="77" customFormat="1" ht="15.75" customHeight="1">
      <c r="A126" s="1322" t="s">
        <v>370</v>
      </c>
      <c r="B126" s="1323"/>
      <c r="C126" s="1323"/>
      <c r="D126" s="1323"/>
      <c r="E126" s="1323"/>
      <c r="F126" s="1323"/>
      <c r="G126" s="1323"/>
      <c r="H126" s="1323"/>
      <c r="I126" s="1323"/>
      <c r="J126" s="1323"/>
      <c r="K126" s="1323"/>
      <c r="L126" s="1323"/>
      <c r="M126" s="1323"/>
      <c r="N126" s="1323"/>
      <c r="O126" s="1323"/>
      <c r="P126" s="1323"/>
      <c r="Q126" s="1323"/>
      <c r="R126" s="1323"/>
      <c r="S126" s="1323"/>
      <c r="T126" s="1323"/>
      <c r="U126" s="1323"/>
      <c r="V126" s="1323"/>
      <c r="W126" s="1323"/>
      <c r="X126" s="1323"/>
      <c r="Y126" s="1323"/>
      <c r="Z126" s="1323"/>
      <c r="AA126" s="1323"/>
      <c r="AB126" s="1323"/>
      <c r="AC126" s="1323"/>
      <c r="AD126" s="1323"/>
      <c r="AE126" s="1323"/>
      <c r="AF126" s="1323"/>
      <c r="AG126" s="1323"/>
      <c r="AH126" s="1323"/>
      <c r="AI126" s="1323"/>
      <c r="AJ126" s="1323"/>
      <c r="AK126" s="1323"/>
      <c r="AL126" s="1323"/>
      <c r="AM126" s="1324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7"/>
    </row>
    <row r="127" spans="1:49" s="77" customFormat="1" ht="27.75" customHeight="1">
      <c r="A127" s="1584" t="s">
        <v>371</v>
      </c>
      <c r="B127" s="1585"/>
      <c r="C127" s="1585"/>
      <c r="D127" s="1585"/>
      <c r="E127" s="1585"/>
      <c r="F127" s="1585"/>
      <c r="G127" s="1586"/>
      <c r="H127" s="1582"/>
      <c r="I127" s="1583"/>
      <c r="J127" s="1583"/>
      <c r="K127" s="1583"/>
      <c r="L127" s="1583"/>
      <c r="M127" s="1583"/>
      <c r="N127" s="1583"/>
      <c r="O127" s="1583"/>
      <c r="P127" s="1583"/>
      <c r="Q127" s="1583"/>
      <c r="R127" s="1583"/>
      <c r="S127" s="1583"/>
      <c r="T127" s="1583"/>
      <c r="U127" s="1583"/>
      <c r="V127" s="1583"/>
      <c r="W127" s="1583"/>
      <c r="X127" s="1288" t="s">
        <v>371</v>
      </c>
      <c r="Y127" s="1289"/>
      <c r="Z127" s="1289"/>
      <c r="AA127" s="1289"/>
      <c r="AB127" s="1351"/>
      <c r="AC127" s="1486"/>
      <c r="AD127" s="1487"/>
      <c r="AE127" s="1487"/>
      <c r="AF127" s="1487"/>
      <c r="AG127" s="1487"/>
      <c r="AH127" s="1487"/>
      <c r="AI127" s="1487"/>
      <c r="AJ127" s="1487"/>
      <c r="AK127" s="1487"/>
      <c r="AL127" s="1487"/>
      <c r="AM127" s="1488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7"/>
    </row>
    <row r="128" spans="1:49" s="77" customFormat="1" ht="39.75" customHeight="1">
      <c r="A128" s="1551" t="s">
        <v>372</v>
      </c>
      <c r="B128" s="1552"/>
      <c r="C128" s="1552"/>
      <c r="D128" s="1552"/>
      <c r="E128" s="1552"/>
      <c r="F128" s="1552"/>
      <c r="G128" s="1553"/>
      <c r="H128" s="1554"/>
      <c r="I128" s="1497"/>
      <c r="J128" s="1497"/>
      <c r="K128" s="1497"/>
      <c r="L128" s="1497"/>
      <c r="M128" s="1497"/>
      <c r="N128" s="1497"/>
      <c r="O128" s="1497"/>
      <c r="P128" s="1497"/>
      <c r="Q128" s="1497"/>
      <c r="R128" s="1497"/>
      <c r="S128" s="1497"/>
      <c r="T128" s="1497"/>
      <c r="U128" s="1497"/>
      <c r="V128" s="1497"/>
      <c r="W128" s="1497"/>
      <c r="X128" s="1304" t="s">
        <v>372</v>
      </c>
      <c r="Y128" s="1255"/>
      <c r="Z128" s="1255"/>
      <c r="AA128" s="1255"/>
      <c r="AB128" s="1256"/>
      <c r="AC128" s="1296"/>
      <c r="AD128" s="1297"/>
      <c r="AE128" s="1297"/>
      <c r="AF128" s="1297"/>
      <c r="AG128" s="1297"/>
      <c r="AH128" s="1297"/>
      <c r="AI128" s="1297"/>
      <c r="AJ128" s="1297"/>
      <c r="AK128" s="1297"/>
      <c r="AL128" s="1297"/>
      <c r="AM128" s="1492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7"/>
    </row>
    <row r="129" spans="1:49" s="77" customFormat="1" ht="39.75" customHeight="1">
      <c r="A129" s="1551" t="s">
        <v>373</v>
      </c>
      <c r="B129" s="1552"/>
      <c r="C129" s="1552"/>
      <c r="D129" s="1552"/>
      <c r="E129" s="1552"/>
      <c r="F129" s="1552"/>
      <c r="G129" s="1553"/>
      <c r="H129" s="1486"/>
      <c r="I129" s="1487"/>
      <c r="J129" s="1487"/>
      <c r="K129" s="1487"/>
      <c r="L129" s="1487"/>
      <c r="M129" s="1487"/>
      <c r="N129" s="1487"/>
      <c r="O129" s="1487"/>
      <c r="P129" s="1487"/>
      <c r="Q129" s="1487"/>
      <c r="R129" s="1487"/>
      <c r="S129" s="1487"/>
      <c r="T129" s="1487"/>
      <c r="U129" s="1487"/>
      <c r="V129" s="1487"/>
      <c r="W129" s="1274"/>
      <c r="X129" s="1304" t="s">
        <v>373</v>
      </c>
      <c r="Y129" s="1255"/>
      <c r="Z129" s="1255"/>
      <c r="AA129" s="1255"/>
      <c r="AB129" s="1256"/>
      <c r="AC129" s="1486"/>
      <c r="AD129" s="1487"/>
      <c r="AE129" s="1487"/>
      <c r="AF129" s="1487"/>
      <c r="AG129" s="1487"/>
      <c r="AH129" s="1487"/>
      <c r="AI129" s="1487"/>
      <c r="AJ129" s="1487"/>
      <c r="AK129" s="1487"/>
      <c r="AL129" s="1487"/>
      <c r="AM129" s="1488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7"/>
    </row>
    <row r="130" spans="1:49" s="77" customFormat="1" ht="35.25" customHeight="1">
      <c r="A130" s="1551" t="s">
        <v>371</v>
      </c>
      <c r="B130" s="1552"/>
      <c r="C130" s="1552"/>
      <c r="D130" s="1552"/>
      <c r="E130" s="1552"/>
      <c r="F130" s="1552"/>
      <c r="G130" s="1553"/>
      <c r="H130" s="1582"/>
      <c r="I130" s="1583"/>
      <c r="J130" s="1583"/>
      <c r="K130" s="1583"/>
      <c r="L130" s="1583"/>
      <c r="M130" s="1583"/>
      <c r="N130" s="1583"/>
      <c r="O130" s="1583"/>
      <c r="P130" s="1583"/>
      <c r="Q130" s="1583"/>
      <c r="R130" s="1583"/>
      <c r="S130" s="1583"/>
      <c r="T130" s="1583"/>
      <c r="U130" s="1583"/>
      <c r="V130" s="1583"/>
      <c r="W130" s="1583"/>
      <c r="X130" s="1304" t="s">
        <v>371</v>
      </c>
      <c r="Y130" s="1255"/>
      <c r="Z130" s="1255"/>
      <c r="AA130" s="1255"/>
      <c r="AB130" s="1256"/>
      <c r="AC130" s="1296"/>
      <c r="AD130" s="1297"/>
      <c r="AE130" s="1297"/>
      <c r="AF130" s="1297"/>
      <c r="AG130" s="1297"/>
      <c r="AH130" s="1297"/>
      <c r="AI130" s="1297"/>
      <c r="AJ130" s="1297"/>
      <c r="AK130" s="1297"/>
      <c r="AL130" s="1297"/>
      <c r="AM130" s="1492"/>
      <c r="AN130" s="315"/>
      <c r="AO130" s="315"/>
      <c r="AP130" s="315"/>
      <c r="AQ130" s="315"/>
      <c r="AR130" s="315"/>
      <c r="AS130" s="315"/>
      <c r="AT130" s="315"/>
      <c r="AU130" s="315"/>
      <c r="AV130" s="315"/>
      <c r="AW130" s="317"/>
    </row>
    <row r="131" spans="1:49" s="77" customFormat="1" ht="34.5" customHeight="1">
      <c r="A131" s="1551" t="s">
        <v>372</v>
      </c>
      <c r="B131" s="1552"/>
      <c r="C131" s="1552"/>
      <c r="D131" s="1552"/>
      <c r="E131" s="1552"/>
      <c r="F131" s="1552"/>
      <c r="G131" s="1553"/>
      <c r="H131" s="1554"/>
      <c r="I131" s="1497"/>
      <c r="J131" s="1497"/>
      <c r="K131" s="1497"/>
      <c r="L131" s="1497"/>
      <c r="M131" s="1497"/>
      <c r="N131" s="1497"/>
      <c r="O131" s="1497"/>
      <c r="P131" s="1497"/>
      <c r="Q131" s="1497"/>
      <c r="R131" s="1497"/>
      <c r="S131" s="1497"/>
      <c r="T131" s="1497"/>
      <c r="U131" s="1497"/>
      <c r="V131" s="1497"/>
      <c r="W131" s="1497"/>
      <c r="X131" s="1304" t="s">
        <v>372</v>
      </c>
      <c r="Y131" s="1255"/>
      <c r="Z131" s="1255"/>
      <c r="AA131" s="1255"/>
      <c r="AB131" s="1256"/>
      <c r="AC131" s="1486"/>
      <c r="AD131" s="1487"/>
      <c r="AE131" s="1487"/>
      <c r="AF131" s="1487"/>
      <c r="AG131" s="1487"/>
      <c r="AH131" s="1487"/>
      <c r="AI131" s="1487"/>
      <c r="AJ131" s="1487"/>
      <c r="AK131" s="1487"/>
      <c r="AL131" s="1487"/>
      <c r="AM131" s="1488"/>
      <c r="AN131" s="315"/>
      <c r="AO131" s="315"/>
      <c r="AP131" s="315"/>
      <c r="AQ131" s="315"/>
      <c r="AR131" s="315"/>
      <c r="AS131" s="315"/>
      <c r="AT131" s="315"/>
      <c r="AU131" s="315"/>
      <c r="AV131" s="315"/>
      <c r="AW131" s="317"/>
    </row>
    <row r="132" spans="1:49" s="77" customFormat="1" ht="27.75" customHeight="1" thickBot="1">
      <c r="A132" s="1555" t="s">
        <v>373</v>
      </c>
      <c r="B132" s="1556"/>
      <c r="C132" s="1556"/>
      <c r="D132" s="1556"/>
      <c r="E132" s="1556"/>
      <c r="F132" s="1556"/>
      <c r="G132" s="1557"/>
      <c r="H132" s="1489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558"/>
      <c r="X132" s="1349" t="s">
        <v>373</v>
      </c>
      <c r="Y132" s="1345"/>
      <c r="Z132" s="1345"/>
      <c r="AA132" s="1345"/>
      <c r="AB132" s="1346"/>
      <c r="AC132" s="1489"/>
      <c r="AD132" s="1490"/>
      <c r="AE132" s="1490"/>
      <c r="AF132" s="1490"/>
      <c r="AG132" s="1490"/>
      <c r="AH132" s="1490"/>
      <c r="AI132" s="1490"/>
      <c r="AJ132" s="1490"/>
      <c r="AK132" s="1490"/>
      <c r="AL132" s="1490"/>
      <c r="AM132" s="1491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7"/>
    </row>
    <row r="133" spans="1:49" s="77" customFormat="1" ht="70.5" customHeight="1">
      <c r="A133" s="1426" t="s">
        <v>637</v>
      </c>
      <c r="B133" s="1427"/>
      <c r="C133" s="1427"/>
      <c r="D133" s="1427"/>
      <c r="E133" s="1427"/>
      <c r="F133" s="1427"/>
      <c r="G133" s="1427"/>
      <c r="H133" s="1427"/>
      <c r="I133" s="1427"/>
      <c r="J133" s="1427"/>
      <c r="K133" s="1427"/>
      <c r="L133" s="1427"/>
      <c r="M133" s="1427"/>
      <c r="N133" s="1427"/>
      <c r="O133" s="1427"/>
      <c r="P133" s="1427"/>
      <c r="Q133" s="1427"/>
      <c r="R133" s="1427"/>
      <c r="S133" s="1427"/>
      <c r="T133" s="1427"/>
      <c r="U133" s="1427"/>
      <c r="V133" s="1427"/>
      <c r="W133" s="1427"/>
      <c r="X133" s="1427"/>
      <c r="Y133" s="1427"/>
      <c r="Z133" s="1427"/>
      <c r="AA133" s="1427"/>
      <c r="AB133" s="1427"/>
      <c r="AC133" s="1427"/>
      <c r="AD133" s="1427"/>
      <c r="AE133" s="1427"/>
      <c r="AF133" s="1427"/>
      <c r="AG133" s="1427"/>
      <c r="AH133" s="1427"/>
      <c r="AI133" s="1427"/>
      <c r="AJ133" s="1427"/>
      <c r="AK133" s="1427"/>
      <c r="AL133" s="1427"/>
      <c r="AM133" s="1428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7"/>
    </row>
    <row r="134" spans="1:49" s="77" customFormat="1" ht="28.5" customHeight="1">
      <c r="A134" s="1429" t="s">
        <v>57</v>
      </c>
      <c r="B134" s="1430"/>
      <c r="C134" s="1430"/>
      <c r="D134" s="1430"/>
      <c r="E134" s="1430"/>
      <c r="F134" s="1430"/>
      <c r="G134" s="1431"/>
      <c r="H134" s="1519"/>
      <c r="I134" s="1519"/>
      <c r="J134" s="1519"/>
      <c r="K134" s="1519"/>
      <c r="L134" s="1519"/>
      <c r="M134" s="1519"/>
      <c r="N134" s="1519"/>
      <c r="O134" s="1519"/>
      <c r="P134" s="1519"/>
      <c r="Q134" s="1449" t="s">
        <v>55</v>
      </c>
      <c r="R134" s="1449"/>
      <c r="S134" s="1449"/>
      <c r="T134" s="1449"/>
      <c r="U134" s="1449"/>
      <c r="V134" s="1718"/>
      <c r="W134" s="1718"/>
      <c r="X134" s="1718"/>
      <c r="Y134" s="1718"/>
      <c r="Z134" s="1718"/>
      <c r="AA134" s="1449" t="s">
        <v>56</v>
      </c>
      <c r="AB134" s="1449"/>
      <c r="AC134" s="1449"/>
      <c r="AD134" s="1449"/>
      <c r="AE134" s="1519"/>
      <c r="AF134" s="1519"/>
      <c r="AG134" s="1519"/>
      <c r="AH134" s="1519"/>
      <c r="AI134" s="1519"/>
      <c r="AJ134" s="1519"/>
      <c r="AK134" s="1519"/>
      <c r="AL134" s="1519"/>
      <c r="AM134" s="1519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7"/>
    </row>
    <row r="135" spans="1:49" s="77" customFormat="1" ht="15.75" customHeight="1">
      <c r="A135" s="1453" t="s">
        <v>336</v>
      </c>
      <c r="B135" s="1454"/>
      <c r="C135" s="1454"/>
      <c r="D135" s="1454"/>
      <c r="E135" s="1454"/>
      <c r="F135" s="1454"/>
      <c r="G135" s="1454"/>
      <c r="H135" s="1524" t="s">
        <v>137</v>
      </c>
      <c r="I135" s="1243"/>
      <c r="J135" s="1243"/>
      <c r="K135" s="1243"/>
      <c r="L135" s="1243"/>
      <c r="M135" s="1243"/>
      <c r="N135" s="1243"/>
      <c r="O135" s="1243"/>
      <c r="P135" s="1243"/>
      <c r="Q135" s="1243"/>
      <c r="R135" s="1243"/>
      <c r="S135" s="1243"/>
      <c r="T135" s="1243"/>
      <c r="U135" s="1243"/>
      <c r="V135" s="1243"/>
      <c r="W135" s="1525"/>
      <c r="X135" s="1454" t="s">
        <v>337</v>
      </c>
      <c r="Y135" s="1454"/>
      <c r="Z135" s="1454"/>
      <c r="AA135" s="1454"/>
      <c r="AB135" s="1454"/>
      <c r="AC135" s="1509"/>
      <c r="AD135" s="1509"/>
      <c r="AE135" s="1509"/>
      <c r="AF135" s="1509"/>
      <c r="AG135" s="1509"/>
      <c r="AH135" s="1509"/>
      <c r="AI135" s="1509"/>
      <c r="AJ135" s="1509"/>
      <c r="AK135" s="1509"/>
      <c r="AL135" s="1509"/>
      <c r="AM135" s="1510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7"/>
    </row>
    <row r="136" spans="1:49" s="77" customFormat="1" ht="24" customHeight="1">
      <c r="A136" s="1719" t="s">
        <v>338</v>
      </c>
      <c r="B136" s="1720"/>
      <c r="C136" s="1720"/>
      <c r="D136" s="1720"/>
      <c r="E136" s="1720"/>
      <c r="F136" s="1720"/>
      <c r="G136" s="1720"/>
      <c r="H136" s="1499" t="s">
        <v>137</v>
      </c>
      <c r="I136" s="1500"/>
      <c r="J136" s="1500"/>
      <c r="K136" s="1500"/>
      <c r="L136" s="1500"/>
      <c r="M136" s="1500"/>
      <c r="N136" s="1500"/>
      <c r="O136" s="1500"/>
      <c r="P136" s="1500"/>
      <c r="Q136" s="1500"/>
      <c r="R136" s="1500"/>
      <c r="S136" s="1500"/>
      <c r="T136" s="1500"/>
      <c r="U136" s="1500"/>
      <c r="V136" s="1500"/>
      <c r="W136" s="1501"/>
      <c r="X136" s="1454" t="s">
        <v>339</v>
      </c>
      <c r="Y136" s="1454"/>
      <c r="Z136" s="1454"/>
      <c r="AA136" s="1454"/>
      <c r="AB136" s="1454"/>
      <c r="AC136" s="1375"/>
      <c r="AD136" s="1375"/>
      <c r="AE136" s="1375"/>
      <c r="AF136" s="1375"/>
      <c r="AG136" s="1375"/>
      <c r="AH136" s="1375"/>
      <c r="AI136" s="1375"/>
      <c r="AJ136" s="1375"/>
      <c r="AK136" s="1375"/>
      <c r="AL136" s="1375"/>
      <c r="AM136" s="1376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7"/>
    </row>
    <row r="137" spans="1:49" s="77" customFormat="1" ht="17.25" customHeight="1">
      <c r="A137" s="1702" t="s">
        <v>242</v>
      </c>
      <c r="B137" s="1703"/>
      <c r="C137" s="1703"/>
      <c r="D137" s="1703"/>
      <c r="E137" s="1703"/>
      <c r="F137" s="1703"/>
      <c r="G137" s="1703"/>
      <c r="H137" s="1454" t="s">
        <v>341</v>
      </c>
      <c r="I137" s="1454"/>
      <c r="J137" s="1567"/>
      <c r="K137" s="1567"/>
      <c r="L137" s="1567"/>
      <c r="M137" s="1567"/>
      <c r="N137" s="1567"/>
      <c r="O137" s="1567"/>
      <c r="P137" s="1454" t="s">
        <v>342</v>
      </c>
      <c r="Q137" s="1454"/>
      <c r="R137" s="1528"/>
      <c r="S137" s="1528"/>
      <c r="T137" s="1528"/>
      <c r="U137" s="1528"/>
      <c r="V137" s="1528"/>
      <c r="W137" s="1528"/>
      <c r="X137" s="1454" t="s">
        <v>343</v>
      </c>
      <c r="Y137" s="1454"/>
      <c r="Z137" s="1528"/>
      <c r="AA137" s="1528"/>
      <c r="AB137" s="1528"/>
      <c r="AC137" s="1528"/>
      <c r="AD137" s="1528"/>
      <c r="AE137" s="1528"/>
      <c r="AF137" s="1528"/>
      <c r="AG137" s="1528"/>
      <c r="AH137" s="1528"/>
      <c r="AI137" s="1528"/>
      <c r="AJ137" s="1528"/>
      <c r="AK137" s="1528"/>
      <c r="AL137" s="1528"/>
      <c r="AM137" s="1561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7"/>
    </row>
    <row r="138" spans="1:49" s="77" customFormat="1" ht="16.5" customHeight="1">
      <c r="A138" s="1702"/>
      <c r="B138" s="1703"/>
      <c r="C138" s="1703"/>
      <c r="D138" s="1703"/>
      <c r="E138" s="1703"/>
      <c r="F138" s="1703"/>
      <c r="G138" s="1703"/>
      <c r="H138" s="1454" t="s">
        <v>344</v>
      </c>
      <c r="I138" s="1454"/>
      <c r="J138" s="1528"/>
      <c r="K138" s="1528"/>
      <c r="L138" s="1528"/>
      <c r="M138" s="1528"/>
      <c r="N138" s="1528"/>
      <c r="O138" s="1528"/>
      <c r="P138" s="1528"/>
      <c r="Q138" s="1528"/>
      <c r="R138" s="1528"/>
      <c r="S138" s="1528"/>
      <c r="T138" s="1528"/>
      <c r="U138" s="1528"/>
      <c r="V138" s="1528"/>
      <c r="W138" s="1528"/>
      <c r="X138" s="1454" t="s">
        <v>345</v>
      </c>
      <c r="Y138" s="1454"/>
      <c r="Z138" s="1454"/>
      <c r="AA138" s="1454"/>
      <c r="AB138" s="1454"/>
      <c r="AC138" s="1528"/>
      <c r="AD138" s="1528"/>
      <c r="AE138" s="1528"/>
      <c r="AF138" s="1528"/>
      <c r="AG138" s="1454" t="s">
        <v>346</v>
      </c>
      <c r="AH138" s="1454"/>
      <c r="AI138" s="1454"/>
      <c r="AJ138" s="1528"/>
      <c r="AK138" s="1528"/>
      <c r="AL138" s="1528"/>
      <c r="AM138" s="1561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7"/>
    </row>
    <row r="139" spans="1:66" s="77" customFormat="1" ht="16.5" customHeight="1">
      <c r="A139" s="1702"/>
      <c r="B139" s="1703"/>
      <c r="C139" s="1703"/>
      <c r="D139" s="1703"/>
      <c r="E139" s="1703"/>
      <c r="F139" s="1703"/>
      <c r="G139" s="1703"/>
      <c r="H139" s="1528"/>
      <c r="I139" s="1528"/>
      <c r="J139" s="1528"/>
      <c r="K139" s="1528"/>
      <c r="L139" s="1528"/>
      <c r="M139" s="1528"/>
      <c r="N139" s="1528"/>
      <c r="O139" s="1528"/>
      <c r="P139" s="1528"/>
      <c r="Q139" s="1528"/>
      <c r="R139" s="1528"/>
      <c r="S139" s="1528"/>
      <c r="T139" s="1528"/>
      <c r="U139" s="1528"/>
      <c r="V139" s="1528"/>
      <c r="W139" s="1528"/>
      <c r="X139" s="1528"/>
      <c r="Y139" s="1528"/>
      <c r="Z139" s="1528"/>
      <c r="AA139" s="1528"/>
      <c r="AB139" s="1528"/>
      <c r="AC139" s="1528"/>
      <c r="AD139" s="1528"/>
      <c r="AE139" s="1528"/>
      <c r="AF139" s="1528"/>
      <c r="AG139" s="1528"/>
      <c r="AH139" s="1528"/>
      <c r="AI139" s="1528"/>
      <c r="AJ139" s="1528"/>
      <c r="AK139" s="1528"/>
      <c r="AL139" s="1528"/>
      <c r="AM139" s="1561"/>
      <c r="AN139" s="315" t="s">
        <v>138</v>
      </c>
      <c r="AO139" s="316" t="s">
        <v>350</v>
      </c>
      <c r="AP139" s="315"/>
      <c r="AQ139" s="315"/>
      <c r="AR139" s="315"/>
      <c r="AS139" s="315"/>
      <c r="AT139" s="315"/>
      <c r="AU139" s="315"/>
      <c r="AV139" s="315"/>
      <c r="AW139" s="317"/>
      <c r="BN139" s="76" t="s">
        <v>209</v>
      </c>
    </row>
    <row r="140" spans="1:66" s="77" customFormat="1" ht="19.5" customHeight="1">
      <c r="A140" s="1702" t="s">
        <v>340</v>
      </c>
      <c r="B140" s="1703"/>
      <c r="C140" s="1703"/>
      <c r="D140" s="1703"/>
      <c r="E140" s="1703"/>
      <c r="F140" s="1703"/>
      <c r="G140" s="1703"/>
      <c r="H140" s="1454" t="s">
        <v>341</v>
      </c>
      <c r="I140" s="1454"/>
      <c r="J140" s="1567"/>
      <c r="K140" s="1567"/>
      <c r="L140" s="1567"/>
      <c r="M140" s="1567"/>
      <c r="N140" s="1567"/>
      <c r="O140" s="1567"/>
      <c r="P140" s="1454" t="s">
        <v>342</v>
      </c>
      <c r="Q140" s="1454"/>
      <c r="R140" s="1528"/>
      <c r="S140" s="1528"/>
      <c r="T140" s="1528"/>
      <c r="U140" s="1528"/>
      <c r="V140" s="1528"/>
      <c r="W140" s="1528"/>
      <c r="X140" s="1454" t="s">
        <v>343</v>
      </c>
      <c r="Y140" s="1454"/>
      <c r="Z140" s="1528"/>
      <c r="AA140" s="1528"/>
      <c r="AB140" s="1528"/>
      <c r="AC140" s="1528"/>
      <c r="AD140" s="1528"/>
      <c r="AE140" s="1528"/>
      <c r="AF140" s="1528"/>
      <c r="AG140" s="1528"/>
      <c r="AH140" s="1528"/>
      <c r="AI140" s="1528"/>
      <c r="AJ140" s="1528"/>
      <c r="AK140" s="1528"/>
      <c r="AL140" s="1528"/>
      <c r="AM140" s="1561"/>
      <c r="AN140" s="315"/>
      <c r="AO140" s="316"/>
      <c r="AP140" s="315"/>
      <c r="AQ140" s="315"/>
      <c r="AR140" s="315"/>
      <c r="AS140" s="315"/>
      <c r="AT140" s="315"/>
      <c r="AU140" s="315"/>
      <c r="AV140" s="315"/>
      <c r="AW140" s="317"/>
      <c r="BN140" s="76"/>
    </row>
    <row r="141" spans="1:66" s="77" customFormat="1" ht="15" customHeight="1">
      <c r="A141" s="1702"/>
      <c r="B141" s="1703"/>
      <c r="C141" s="1703"/>
      <c r="D141" s="1703"/>
      <c r="E141" s="1703"/>
      <c r="F141" s="1703"/>
      <c r="G141" s="1703"/>
      <c r="H141" s="1454" t="s">
        <v>344</v>
      </c>
      <c r="I141" s="1454"/>
      <c r="J141" s="1528"/>
      <c r="K141" s="1528"/>
      <c r="L141" s="1528"/>
      <c r="M141" s="1528"/>
      <c r="N141" s="1528"/>
      <c r="O141" s="1528"/>
      <c r="P141" s="1528"/>
      <c r="Q141" s="1528"/>
      <c r="R141" s="1528"/>
      <c r="S141" s="1528"/>
      <c r="T141" s="1528"/>
      <c r="U141" s="1528"/>
      <c r="V141" s="1528"/>
      <c r="W141" s="1528"/>
      <c r="X141" s="1454" t="s">
        <v>345</v>
      </c>
      <c r="Y141" s="1454"/>
      <c r="Z141" s="1454"/>
      <c r="AA141" s="1454"/>
      <c r="AB141" s="1454"/>
      <c r="AC141" s="1528"/>
      <c r="AD141" s="1528"/>
      <c r="AE141" s="1528"/>
      <c r="AF141" s="1528"/>
      <c r="AG141" s="1454" t="s">
        <v>346</v>
      </c>
      <c r="AH141" s="1454"/>
      <c r="AI141" s="1454"/>
      <c r="AJ141" s="1528"/>
      <c r="AK141" s="1528"/>
      <c r="AL141" s="1528"/>
      <c r="AM141" s="1561"/>
      <c r="AN141" s="315"/>
      <c r="AO141" s="316"/>
      <c r="AP141" s="315"/>
      <c r="AQ141" s="315"/>
      <c r="AR141" s="315"/>
      <c r="AS141" s="315"/>
      <c r="AT141" s="315"/>
      <c r="AU141" s="315"/>
      <c r="AV141" s="315"/>
      <c r="AW141" s="317"/>
      <c r="BN141" s="76"/>
    </row>
    <row r="142" spans="1:66" s="77" customFormat="1" ht="18" customHeight="1">
      <c r="A142" s="1702"/>
      <c r="B142" s="1703"/>
      <c r="C142" s="1703"/>
      <c r="D142" s="1703"/>
      <c r="E142" s="1703"/>
      <c r="F142" s="1703"/>
      <c r="G142" s="1703"/>
      <c r="H142" s="1700"/>
      <c r="I142" s="1700"/>
      <c r="J142" s="1700"/>
      <c r="K142" s="1700"/>
      <c r="L142" s="1700"/>
      <c r="M142" s="1700"/>
      <c r="N142" s="1700"/>
      <c r="O142" s="1700"/>
      <c r="P142" s="1700"/>
      <c r="Q142" s="1700"/>
      <c r="R142" s="1700"/>
      <c r="S142" s="1700"/>
      <c r="T142" s="1700"/>
      <c r="U142" s="1700"/>
      <c r="V142" s="1700"/>
      <c r="W142" s="1700"/>
      <c r="X142" s="1700"/>
      <c r="Y142" s="1700"/>
      <c r="Z142" s="1700"/>
      <c r="AA142" s="1700"/>
      <c r="AB142" s="1700"/>
      <c r="AC142" s="1700"/>
      <c r="AD142" s="1700"/>
      <c r="AE142" s="1700"/>
      <c r="AF142" s="1700"/>
      <c r="AG142" s="1700"/>
      <c r="AH142" s="1700"/>
      <c r="AI142" s="1700"/>
      <c r="AJ142" s="1700"/>
      <c r="AK142" s="1700"/>
      <c r="AL142" s="1700"/>
      <c r="AM142" s="1701"/>
      <c r="AN142" s="315"/>
      <c r="AO142" s="316"/>
      <c r="AP142" s="315"/>
      <c r="AQ142" s="315"/>
      <c r="AR142" s="315"/>
      <c r="AS142" s="315"/>
      <c r="AT142" s="315"/>
      <c r="AU142" s="315"/>
      <c r="AV142" s="315"/>
      <c r="AW142" s="317"/>
      <c r="BN142" s="76"/>
    </row>
    <row r="143" spans="1:66" s="77" customFormat="1" ht="18" customHeight="1" thickBot="1">
      <c r="A143" s="1698" t="s">
        <v>203</v>
      </c>
      <c r="B143" s="1699"/>
      <c r="C143" s="1699"/>
      <c r="D143" s="1699"/>
      <c r="E143" s="1699"/>
      <c r="F143" s="1699"/>
      <c r="G143" s="1699"/>
      <c r="H143" s="1587"/>
      <c r="I143" s="1588"/>
      <c r="J143" s="1588"/>
      <c r="K143" s="1588"/>
      <c r="L143" s="1588"/>
      <c r="M143" s="1589"/>
      <c r="N143" s="1031" t="s">
        <v>201</v>
      </c>
      <c r="O143" s="1085"/>
      <c r="P143" s="1085"/>
      <c r="Q143" s="1032"/>
      <c r="R143" s="1587"/>
      <c r="S143" s="1588"/>
      <c r="T143" s="1588"/>
      <c r="U143" s="1588"/>
      <c r="V143" s="1588"/>
      <c r="W143" s="1589"/>
      <c r="X143" s="1031" t="s">
        <v>75</v>
      </c>
      <c r="Y143" s="1085"/>
      <c r="Z143" s="1085"/>
      <c r="AA143" s="1588"/>
      <c r="AB143" s="1588"/>
      <c r="AC143" s="1588"/>
      <c r="AD143" s="1589"/>
      <c r="AE143" s="1031" t="s">
        <v>76</v>
      </c>
      <c r="AF143" s="1032"/>
      <c r="AG143" s="1587"/>
      <c r="AH143" s="1588"/>
      <c r="AI143" s="1588"/>
      <c r="AJ143" s="1588"/>
      <c r="AK143" s="1588"/>
      <c r="AL143" s="1588"/>
      <c r="AM143" s="1684"/>
      <c r="AN143" s="315"/>
      <c r="AO143" s="316"/>
      <c r="AP143" s="315"/>
      <c r="AQ143" s="315"/>
      <c r="AR143" s="315"/>
      <c r="AS143" s="315"/>
      <c r="AT143" s="315"/>
      <c r="AU143" s="315"/>
      <c r="AV143" s="315"/>
      <c r="AW143" s="317"/>
      <c r="BN143" s="76"/>
    </row>
    <row r="144" spans="1:49" s="77" customFormat="1" ht="27.75" customHeight="1">
      <c r="A144" s="1704" t="s">
        <v>348</v>
      </c>
      <c r="B144" s="1705"/>
      <c r="C144" s="1705"/>
      <c r="D144" s="1705"/>
      <c r="E144" s="1705"/>
      <c r="F144" s="1705"/>
      <c r="G144" s="1705"/>
      <c r="H144" s="1707"/>
      <c r="I144" s="1707"/>
      <c r="J144" s="1707"/>
      <c r="K144" s="1707"/>
      <c r="L144" s="1707"/>
      <c r="M144" s="1707"/>
      <c r="N144" s="1707"/>
      <c r="O144" s="1707"/>
      <c r="P144" s="1707"/>
      <c r="Q144" s="1707"/>
      <c r="R144" s="1707"/>
      <c r="S144" s="1707"/>
      <c r="T144" s="1707"/>
      <c r="U144" s="1707"/>
      <c r="V144" s="1707"/>
      <c r="W144" s="1707"/>
      <c r="X144" s="1707"/>
      <c r="Y144" s="1707"/>
      <c r="Z144" s="1707"/>
      <c r="AA144" s="1708"/>
      <c r="AB144" s="1292" t="s">
        <v>349</v>
      </c>
      <c r="AC144" s="1292"/>
      <c r="AD144" s="1706"/>
      <c r="AE144" s="1301"/>
      <c r="AF144" s="1302"/>
      <c r="AG144" s="1302"/>
      <c r="AH144" s="1302"/>
      <c r="AI144" s="1302"/>
      <c r="AJ144" s="1302"/>
      <c r="AK144" s="1302"/>
      <c r="AL144" s="1302"/>
      <c r="AM144" s="1696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7"/>
    </row>
    <row r="145" spans="1:49" s="77" customFormat="1" ht="39" customHeight="1" thickBot="1">
      <c r="A145" s="1023" t="s">
        <v>51</v>
      </c>
      <c r="B145" s="1024"/>
      <c r="C145" s="1024"/>
      <c r="D145" s="1024"/>
      <c r="E145" s="1024"/>
      <c r="F145" s="1024"/>
      <c r="G145" s="1025"/>
      <c r="H145" s="1526" t="s">
        <v>52</v>
      </c>
      <c r="I145" s="1526"/>
      <c r="J145" s="1526"/>
      <c r="K145" s="1520"/>
      <c r="L145" s="1521"/>
      <c r="M145" s="1522" t="s">
        <v>327</v>
      </c>
      <c r="N145" s="1523"/>
      <c r="O145" s="1523"/>
      <c r="P145" s="1518"/>
      <c r="Q145" s="1518"/>
      <c r="R145" s="1518"/>
      <c r="S145" s="1518"/>
      <c r="T145" s="1527" t="s">
        <v>53</v>
      </c>
      <c r="U145" s="1398"/>
      <c r="V145" s="1398"/>
      <c r="W145" s="1529"/>
      <c r="X145" s="1530"/>
      <c r="Y145" s="1530"/>
      <c r="Z145" s="1530"/>
      <c r="AA145" s="1531"/>
      <c r="AB145" s="1517" t="s">
        <v>386</v>
      </c>
      <c r="AC145" s="1517"/>
      <c r="AD145" s="1592"/>
      <c r="AE145" s="1593"/>
      <c r="AF145" s="1593"/>
      <c r="AG145" s="1594"/>
      <c r="AH145" s="1568" t="s">
        <v>54</v>
      </c>
      <c r="AI145" s="1568"/>
      <c r="AJ145" s="1529"/>
      <c r="AK145" s="1530"/>
      <c r="AL145" s="1530"/>
      <c r="AM145" s="1531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7"/>
    </row>
    <row r="146" spans="1:49" s="77" customFormat="1" ht="17.25" customHeight="1">
      <c r="A146" s="1385" t="s">
        <v>577</v>
      </c>
      <c r="B146" s="1364"/>
      <c r="C146" s="1364"/>
      <c r="D146" s="1364"/>
      <c r="E146" s="1364"/>
      <c r="F146" s="1364"/>
      <c r="G146" s="1364"/>
      <c r="H146" s="1364"/>
      <c r="I146" s="1364"/>
      <c r="J146" s="1364"/>
      <c r="K146" s="1364"/>
      <c r="L146" s="1364"/>
      <c r="M146" s="1364"/>
      <c r="N146" s="1364"/>
      <c r="O146" s="1364"/>
      <c r="P146" s="1364"/>
      <c r="Q146" s="1364"/>
      <c r="R146" s="1364"/>
      <c r="S146" s="1364"/>
      <c r="T146" s="1364"/>
      <c r="U146" s="1364"/>
      <c r="V146" s="1364"/>
      <c r="W146" s="1364"/>
      <c r="X146" s="1364"/>
      <c r="Y146" s="1364"/>
      <c r="Z146" s="1364"/>
      <c r="AA146" s="1364"/>
      <c r="AB146" s="1364"/>
      <c r="AC146" s="1364"/>
      <c r="AD146" s="1364"/>
      <c r="AE146" s="1364"/>
      <c r="AF146" s="1364"/>
      <c r="AG146" s="1364"/>
      <c r="AH146" s="1364"/>
      <c r="AI146" s="1364"/>
      <c r="AJ146" s="1364"/>
      <c r="AK146" s="1364"/>
      <c r="AL146" s="1364"/>
      <c r="AM146" s="136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7"/>
    </row>
    <row r="147" spans="1:49" s="77" customFormat="1" ht="39" customHeight="1">
      <c r="A147" s="1294" t="s">
        <v>33</v>
      </c>
      <c r="B147" s="1295"/>
      <c r="C147" s="1295"/>
      <c r="D147" s="1295"/>
      <c r="E147" s="1295"/>
      <c r="F147" s="1295"/>
      <c r="G147" s="1295"/>
      <c r="H147" s="1559"/>
      <c r="I147" s="1559"/>
      <c r="J147" s="1559"/>
      <c r="K147" s="1559"/>
      <c r="L147" s="1559"/>
      <c r="M147" s="1559"/>
      <c r="N147" s="1559"/>
      <c r="O147" s="1559"/>
      <c r="P147" s="1559"/>
      <c r="Q147" s="1559"/>
      <c r="R147" s="1559"/>
      <c r="S147" s="1559"/>
      <c r="T147" s="1559"/>
      <c r="U147" s="1559"/>
      <c r="V147" s="1559"/>
      <c r="W147" s="1559"/>
      <c r="X147" s="1559"/>
      <c r="Y147" s="1559"/>
      <c r="Z147" s="1559"/>
      <c r="AA147" s="1560"/>
      <c r="AB147" s="1547" t="s">
        <v>109</v>
      </c>
      <c r="AC147" s="1292"/>
      <c r="AD147" s="1292"/>
      <c r="AE147" s="1412"/>
      <c r="AF147" s="1412"/>
      <c r="AG147" s="1412"/>
      <c r="AH147" s="1412"/>
      <c r="AI147" s="1412"/>
      <c r="AJ147" s="1412"/>
      <c r="AK147" s="1412"/>
      <c r="AL147" s="1412"/>
      <c r="AM147" s="1413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7"/>
    </row>
    <row r="148" spans="1:49" s="77" customFormat="1" ht="20.25" customHeight="1">
      <c r="A148" s="1467" t="s">
        <v>57</v>
      </c>
      <c r="B148" s="1467"/>
      <c r="C148" s="1467"/>
      <c r="D148" s="1467"/>
      <c r="E148" s="1467"/>
      <c r="F148" s="1467"/>
      <c r="G148" s="1467"/>
      <c r="H148" s="1467"/>
      <c r="I148" s="1467"/>
      <c r="J148" s="1467"/>
      <c r="K148" s="1468"/>
      <c r="L148" s="1519"/>
      <c r="M148" s="1519"/>
      <c r="N148" s="1519"/>
      <c r="O148" s="1519"/>
      <c r="P148" s="1519"/>
      <c r="Q148" s="1519"/>
      <c r="R148" s="1519"/>
      <c r="S148" s="1519"/>
      <c r="T148" s="1519"/>
      <c r="U148" s="1449" t="s">
        <v>55</v>
      </c>
      <c r="V148" s="1449"/>
      <c r="W148" s="1449"/>
      <c r="X148" s="1449"/>
      <c r="Y148" s="1449"/>
      <c r="Z148" s="1519"/>
      <c r="AA148" s="1519"/>
      <c r="AB148" s="1519"/>
      <c r="AC148" s="1519"/>
      <c r="AD148" s="1519"/>
      <c r="AE148" s="1449" t="s">
        <v>56</v>
      </c>
      <c r="AF148" s="1449"/>
      <c r="AG148" s="1449"/>
      <c r="AH148" s="1449"/>
      <c r="AI148" s="1519"/>
      <c r="AJ148" s="1519"/>
      <c r="AK148" s="1519"/>
      <c r="AL148" s="1519"/>
      <c r="AM148" s="1519"/>
      <c r="AN148" s="156"/>
      <c r="AO148" s="156"/>
      <c r="AP148" s="156"/>
      <c r="AQ148" s="156"/>
      <c r="AR148" s="315"/>
      <c r="AS148" s="315"/>
      <c r="AT148" s="315"/>
      <c r="AU148" s="315"/>
      <c r="AV148" s="315"/>
      <c r="AW148" s="317"/>
    </row>
    <row r="149" spans="1:49" s="77" customFormat="1" ht="23.25" customHeight="1">
      <c r="A149" s="1294" t="s">
        <v>242</v>
      </c>
      <c r="B149" s="1295"/>
      <c r="C149" s="1295"/>
      <c r="D149" s="1295"/>
      <c r="E149" s="1295"/>
      <c r="F149" s="1295"/>
      <c r="G149" s="1442"/>
      <c r="H149" s="1394" t="s">
        <v>341</v>
      </c>
      <c r="I149" s="1394"/>
      <c r="J149" s="1409"/>
      <c r="K149" s="1410"/>
      <c r="L149" s="1410"/>
      <c r="M149" s="1410"/>
      <c r="N149" s="1410"/>
      <c r="O149" s="1411"/>
      <c r="P149" s="1394" t="s">
        <v>342</v>
      </c>
      <c r="Q149" s="1394"/>
      <c r="R149" s="1375"/>
      <c r="S149" s="1375"/>
      <c r="T149" s="1375"/>
      <c r="U149" s="1375"/>
      <c r="V149" s="1375"/>
      <c r="W149" s="1375"/>
      <c r="X149" s="1394" t="s">
        <v>343</v>
      </c>
      <c r="Y149" s="1394"/>
      <c r="Z149" s="1375"/>
      <c r="AA149" s="1375"/>
      <c r="AB149" s="1375"/>
      <c r="AC149" s="1375"/>
      <c r="AD149" s="1375"/>
      <c r="AE149" s="1375"/>
      <c r="AF149" s="1375"/>
      <c r="AG149" s="1375"/>
      <c r="AH149" s="1375"/>
      <c r="AI149" s="1375"/>
      <c r="AJ149" s="1375"/>
      <c r="AK149" s="1375"/>
      <c r="AL149" s="1375"/>
      <c r="AM149" s="1376"/>
      <c r="AN149" s="156"/>
      <c r="AO149" s="156"/>
      <c r="AP149" s="156"/>
      <c r="AQ149" s="156"/>
      <c r="AR149" s="315"/>
      <c r="AS149" s="315"/>
      <c r="AT149" s="315"/>
      <c r="AU149" s="315"/>
      <c r="AV149" s="315"/>
      <c r="AW149" s="317"/>
    </row>
    <row r="150" spans="1:49" s="77" customFormat="1" ht="23.25" customHeight="1">
      <c r="A150" s="1443"/>
      <c r="B150" s="1444"/>
      <c r="C150" s="1444"/>
      <c r="D150" s="1444"/>
      <c r="E150" s="1444"/>
      <c r="F150" s="1444"/>
      <c r="G150" s="1445"/>
      <c r="H150" s="1394" t="s">
        <v>344</v>
      </c>
      <c r="I150" s="1394"/>
      <c r="J150" s="1375"/>
      <c r="K150" s="1375"/>
      <c r="L150" s="1375"/>
      <c r="M150" s="1375"/>
      <c r="N150" s="1375"/>
      <c r="O150" s="1375"/>
      <c r="P150" s="1375"/>
      <c r="Q150" s="1375"/>
      <c r="R150" s="1375"/>
      <c r="S150" s="1375"/>
      <c r="T150" s="1375"/>
      <c r="U150" s="1375"/>
      <c r="V150" s="1375"/>
      <c r="W150" s="1375"/>
      <c r="X150" s="1394" t="s">
        <v>345</v>
      </c>
      <c r="Y150" s="1394"/>
      <c r="Z150" s="1394"/>
      <c r="AA150" s="1394"/>
      <c r="AB150" s="1394"/>
      <c r="AC150" s="1375"/>
      <c r="AD150" s="1375"/>
      <c r="AE150" s="1375"/>
      <c r="AF150" s="1375"/>
      <c r="AG150" s="1394" t="s">
        <v>346</v>
      </c>
      <c r="AH150" s="1394"/>
      <c r="AI150" s="1394"/>
      <c r="AJ150" s="1375"/>
      <c r="AK150" s="1375"/>
      <c r="AL150" s="1375"/>
      <c r="AM150" s="1376"/>
      <c r="AN150" s="156"/>
      <c r="AO150" s="156"/>
      <c r="AP150" s="156"/>
      <c r="AQ150" s="156"/>
      <c r="AR150" s="315"/>
      <c r="AS150" s="315"/>
      <c r="AT150" s="315"/>
      <c r="AU150" s="315"/>
      <c r="AV150" s="315"/>
      <c r="AW150" s="317"/>
    </row>
    <row r="151" spans="1:66" s="77" customFormat="1" ht="19.5" customHeight="1">
      <c r="A151" s="1562" t="s">
        <v>340</v>
      </c>
      <c r="B151" s="1563"/>
      <c r="C151" s="1563"/>
      <c r="D151" s="1563"/>
      <c r="E151" s="1563"/>
      <c r="F151" s="1563"/>
      <c r="G151" s="1563"/>
      <c r="H151" s="1454" t="s">
        <v>341</v>
      </c>
      <c r="I151" s="1454"/>
      <c r="J151" s="1567"/>
      <c r="K151" s="1567"/>
      <c r="L151" s="1567"/>
      <c r="M151" s="1567"/>
      <c r="N151" s="1567"/>
      <c r="O151" s="1567"/>
      <c r="P151" s="1454" t="s">
        <v>342</v>
      </c>
      <c r="Q151" s="1454"/>
      <c r="R151" s="1528"/>
      <c r="S151" s="1528"/>
      <c r="T151" s="1528"/>
      <c r="U151" s="1528"/>
      <c r="V151" s="1528"/>
      <c r="W151" s="1528"/>
      <c r="X151" s="1454" t="s">
        <v>343</v>
      </c>
      <c r="Y151" s="1454"/>
      <c r="Z151" s="1528"/>
      <c r="AA151" s="1528"/>
      <c r="AB151" s="1528"/>
      <c r="AC151" s="1528"/>
      <c r="AD151" s="1528"/>
      <c r="AE151" s="1528"/>
      <c r="AF151" s="1528"/>
      <c r="AG151" s="1528"/>
      <c r="AH151" s="1528"/>
      <c r="AI151" s="1528"/>
      <c r="AJ151" s="1528"/>
      <c r="AK151" s="1528"/>
      <c r="AL151" s="1528"/>
      <c r="AM151" s="1561"/>
      <c r="AN151" s="315"/>
      <c r="AO151" s="316"/>
      <c r="AP151" s="315"/>
      <c r="AQ151" s="315"/>
      <c r="AR151" s="315"/>
      <c r="AS151" s="315"/>
      <c r="AT151" s="315"/>
      <c r="AU151" s="315"/>
      <c r="AV151" s="315"/>
      <c r="AW151" s="317"/>
      <c r="BN151" s="76"/>
    </row>
    <row r="152" spans="1:66" s="77" customFormat="1" ht="15" customHeight="1">
      <c r="A152" s="1562"/>
      <c r="B152" s="1563"/>
      <c r="C152" s="1563"/>
      <c r="D152" s="1563"/>
      <c r="E152" s="1563"/>
      <c r="F152" s="1563"/>
      <c r="G152" s="1563"/>
      <c r="H152" s="1454" t="s">
        <v>344</v>
      </c>
      <c r="I152" s="1454"/>
      <c r="J152" s="1528"/>
      <c r="K152" s="1528"/>
      <c r="L152" s="1528"/>
      <c r="M152" s="1528"/>
      <c r="N152" s="1528"/>
      <c r="O152" s="1528"/>
      <c r="P152" s="1528"/>
      <c r="Q152" s="1528"/>
      <c r="R152" s="1528"/>
      <c r="S152" s="1528"/>
      <c r="T152" s="1528"/>
      <c r="U152" s="1528"/>
      <c r="V152" s="1528"/>
      <c r="W152" s="1528"/>
      <c r="X152" s="1454" t="s">
        <v>345</v>
      </c>
      <c r="Y152" s="1454"/>
      <c r="Z152" s="1454"/>
      <c r="AA152" s="1454"/>
      <c r="AB152" s="1454"/>
      <c r="AC152" s="1528"/>
      <c r="AD152" s="1528"/>
      <c r="AE152" s="1528"/>
      <c r="AF152" s="1528"/>
      <c r="AG152" s="1454" t="s">
        <v>346</v>
      </c>
      <c r="AH152" s="1454"/>
      <c r="AI152" s="1454"/>
      <c r="AJ152" s="1528"/>
      <c r="AK152" s="1528"/>
      <c r="AL152" s="1528"/>
      <c r="AM152" s="1561"/>
      <c r="AN152" s="315"/>
      <c r="AO152" s="316"/>
      <c r="AP152" s="315"/>
      <c r="AQ152" s="315"/>
      <c r="AR152" s="315"/>
      <c r="AS152" s="315"/>
      <c r="AT152" s="315"/>
      <c r="AU152" s="315"/>
      <c r="AV152" s="315"/>
      <c r="AW152" s="317"/>
      <c r="BN152" s="76"/>
    </row>
    <row r="153" spans="1:66" s="77" customFormat="1" ht="18" customHeight="1">
      <c r="A153" s="1562"/>
      <c r="B153" s="1563"/>
      <c r="C153" s="1563"/>
      <c r="D153" s="1563"/>
      <c r="E153" s="1563"/>
      <c r="F153" s="1563"/>
      <c r="G153" s="1563"/>
      <c r="H153" s="1700"/>
      <c r="I153" s="1700"/>
      <c r="J153" s="1700"/>
      <c r="K153" s="1700"/>
      <c r="L153" s="1700"/>
      <c r="M153" s="1700"/>
      <c r="N153" s="1700"/>
      <c r="O153" s="1700"/>
      <c r="P153" s="1700"/>
      <c r="Q153" s="1700"/>
      <c r="R153" s="1700"/>
      <c r="S153" s="1700"/>
      <c r="T153" s="1700"/>
      <c r="U153" s="1700"/>
      <c r="V153" s="1700"/>
      <c r="W153" s="1700"/>
      <c r="X153" s="1700"/>
      <c r="Y153" s="1700"/>
      <c r="Z153" s="1700"/>
      <c r="AA153" s="1700"/>
      <c r="AB153" s="1700"/>
      <c r="AC153" s="1700"/>
      <c r="AD153" s="1700"/>
      <c r="AE153" s="1700"/>
      <c r="AF153" s="1700"/>
      <c r="AG153" s="1700"/>
      <c r="AH153" s="1700"/>
      <c r="AI153" s="1700"/>
      <c r="AJ153" s="1700"/>
      <c r="AK153" s="1700"/>
      <c r="AL153" s="1700"/>
      <c r="AM153" s="1701"/>
      <c r="AN153" s="315"/>
      <c r="AO153" s="316"/>
      <c r="AP153" s="315"/>
      <c r="AQ153" s="315"/>
      <c r="AR153" s="315"/>
      <c r="AS153" s="315"/>
      <c r="AT153" s="315"/>
      <c r="AU153" s="315"/>
      <c r="AV153" s="315"/>
      <c r="AW153" s="317"/>
      <c r="BN153" s="76"/>
    </row>
    <row r="154" spans="1:49" s="77" customFormat="1" ht="39" customHeight="1">
      <c r="A154" s="1397" t="s">
        <v>51</v>
      </c>
      <c r="B154" s="1398"/>
      <c r="C154" s="1398"/>
      <c r="D154" s="1398"/>
      <c r="E154" s="1398"/>
      <c r="F154" s="1398"/>
      <c r="G154" s="1399"/>
      <c r="H154" s="1526" t="s">
        <v>52</v>
      </c>
      <c r="I154" s="1526"/>
      <c r="J154" s="1526"/>
      <c r="K154" s="1520"/>
      <c r="L154" s="1521"/>
      <c r="M154" s="1522" t="s">
        <v>327</v>
      </c>
      <c r="N154" s="1523"/>
      <c r="O154" s="1523"/>
      <c r="P154" s="1518"/>
      <c r="Q154" s="1518"/>
      <c r="R154" s="1518"/>
      <c r="S154" s="1518"/>
      <c r="T154" s="1527" t="s">
        <v>53</v>
      </c>
      <c r="U154" s="1398"/>
      <c r="V154" s="1398"/>
      <c r="W154" s="1529"/>
      <c r="X154" s="1530"/>
      <c r="Y154" s="1530"/>
      <c r="Z154" s="1530"/>
      <c r="AA154" s="1531"/>
      <c r="AB154" s="1517" t="s">
        <v>386</v>
      </c>
      <c r="AC154" s="1517"/>
      <c r="AD154" s="1564"/>
      <c r="AE154" s="1565"/>
      <c r="AF154" s="1565"/>
      <c r="AG154" s="1566"/>
      <c r="AH154" s="1568" t="s">
        <v>54</v>
      </c>
      <c r="AI154" s="1568"/>
      <c r="AJ154" s="1529"/>
      <c r="AK154" s="1530"/>
      <c r="AL154" s="1530"/>
      <c r="AM154" s="1531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7"/>
    </row>
    <row r="155" spans="1:49" s="77" customFormat="1" ht="39" customHeight="1" thickBot="1">
      <c r="A155" s="1023" t="s">
        <v>615</v>
      </c>
      <c r="B155" s="1024"/>
      <c r="C155" s="1024"/>
      <c r="D155" s="1024"/>
      <c r="E155" s="1024"/>
      <c r="F155" s="1024"/>
      <c r="G155" s="1024"/>
      <c r="H155" s="1024"/>
      <c r="I155" s="1024"/>
      <c r="J155" s="1024"/>
      <c r="K155" s="1024"/>
      <c r="L155" s="1024"/>
      <c r="M155" s="1024"/>
      <c r="N155" s="1024"/>
      <c r="O155" s="1024"/>
      <c r="P155" s="1024"/>
      <c r="Q155" s="1025"/>
      <c r="R155" s="1231"/>
      <c r="S155" s="1232"/>
      <c r="T155" s="1232"/>
      <c r="U155" s="1232"/>
      <c r="V155" s="1232"/>
      <c r="W155" s="1232"/>
      <c r="X155" s="1232"/>
      <c r="Y155" s="1232"/>
      <c r="Z155" s="1227" t="s">
        <v>616</v>
      </c>
      <c r="AA155" s="1024"/>
      <c r="AB155" s="1024"/>
      <c r="AC155" s="1024"/>
      <c r="AD155" s="1024"/>
      <c r="AE155" s="1024"/>
      <c r="AF155" s="1024"/>
      <c r="AG155" s="1024"/>
      <c r="AH155" s="1025"/>
      <c r="AI155" s="1190"/>
      <c r="AJ155" s="1191"/>
      <c r="AK155" s="1191"/>
      <c r="AL155" s="1191"/>
      <c r="AM155" s="1191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7"/>
    </row>
    <row r="156" spans="1:49" s="77" customFormat="1" ht="46.5" customHeight="1">
      <c r="A156" s="998" t="s">
        <v>581</v>
      </c>
      <c r="B156" s="1364"/>
      <c r="C156" s="1364"/>
      <c r="D156" s="1364"/>
      <c r="E156" s="1364"/>
      <c r="F156" s="1364"/>
      <c r="G156" s="1364"/>
      <c r="H156" s="1364"/>
      <c r="I156" s="1364"/>
      <c r="J156" s="1364"/>
      <c r="K156" s="1364"/>
      <c r="L156" s="1364"/>
      <c r="M156" s="1364"/>
      <c r="N156" s="1364"/>
      <c r="O156" s="1364"/>
      <c r="P156" s="1364"/>
      <c r="Q156" s="1364"/>
      <c r="R156" s="1364"/>
      <c r="S156" s="1364"/>
      <c r="T156" s="1364"/>
      <c r="U156" s="1364"/>
      <c r="V156" s="1364"/>
      <c r="W156" s="1364"/>
      <c r="X156" s="1364"/>
      <c r="Y156" s="1364"/>
      <c r="Z156" s="1364"/>
      <c r="AA156" s="1364"/>
      <c r="AB156" s="1364"/>
      <c r="AC156" s="1364"/>
      <c r="AD156" s="1364"/>
      <c r="AE156" s="1364"/>
      <c r="AF156" s="1364"/>
      <c r="AG156" s="1364"/>
      <c r="AH156" s="1364"/>
      <c r="AI156" s="1364"/>
      <c r="AJ156" s="1364"/>
      <c r="AK156" s="1364"/>
      <c r="AL156" s="1364"/>
      <c r="AM156" s="136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7"/>
    </row>
    <row r="157" spans="1:49" s="77" customFormat="1" ht="43.5" customHeight="1">
      <c r="A157" s="1370" t="s">
        <v>578</v>
      </c>
      <c r="B157" s="1371"/>
      <c r="C157" s="1371"/>
      <c r="D157" s="1371"/>
      <c r="E157" s="1371"/>
      <c r="F157" s="1371"/>
      <c r="G157" s="1372"/>
      <c r="H157" s="1252">
        <v>0</v>
      </c>
      <c r="I157" s="1252"/>
      <c r="J157" s="1252"/>
      <c r="K157" s="1252"/>
      <c r="L157" s="1252"/>
      <c r="M157" s="1252">
        <v>0</v>
      </c>
      <c r="N157" s="1252"/>
      <c r="O157" s="1252"/>
      <c r="P157" s="1252"/>
      <c r="Q157" s="1252"/>
      <c r="R157" s="1252"/>
      <c r="S157" s="1252">
        <v>0</v>
      </c>
      <c r="T157" s="1252"/>
      <c r="U157" s="1252"/>
      <c r="V157" s="1252"/>
      <c r="W157" s="1252"/>
      <c r="X157" s="1252"/>
      <c r="Y157" s="1252"/>
      <c r="Z157" s="1252">
        <v>0</v>
      </c>
      <c r="AA157" s="1252"/>
      <c r="AB157" s="1252"/>
      <c r="AC157" s="1252">
        <v>0</v>
      </c>
      <c r="AD157" s="1252"/>
      <c r="AE157" s="1252"/>
      <c r="AF157" s="1252"/>
      <c r="AG157" s="1252"/>
      <c r="AH157" s="1252"/>
      <c r="AI157" s="1252">
        <v>0</v>
      </c>
      <c r="AJ157" s="1252"/>
      <c r="AK157" s="1252"/>
      <c r="AL157" s="1252"/>
      <c r="AM157" s="1252"/>
      <c r="AN157" s="315"/>
      <c r="AO157" s="315"/>
      <c r="AP157" s="315"/>
      <c r="AQ157" s="315"/>
      <c r="AR157" s="315"/>
      <c r="AS157" s="315"/>
      <c r="AT157" s="315"/>
      <c r="AU157" s="315"/>
      <c r="AV157" s="315"/>
      <c r="AW157" s="317"/>
    </row>
    <row r="158" spans="1:49" s="77" customFormat="1" ht="45.75" customHeight="1" thickBot="1">
      <c r="A158" s="1370" t="s">
        <v>579</v>
      </c>
      <c r="B158" s="1371"/>
      <c r="C158" s="1371"/>
      <c r="D158" s="1371"/>
      <c r="E158" s="1371"/>
      <c r="F158" s="1371"/>
      <c r="G158" s="1372"/>
      <c r="H158" s="1252">
        <v>0</v>
      </c>
      <c r="I158" s="1252"/>
      <c r="J158" s="1252"/>
      <c r="K158" s="1252"/>
      <c r="L158" s="1252"/>
      <c r="M158" s="1252">
        <v>0</v>
      </c>
      <c r="N158" s="1252"/>
      <c r="O158" s="1252"/>
      <c r="P158" s="1252"/>
      <c r="Q158" s="1252"/>
      <c r="R158" s="1252"/>
      <c r="S158" s="1252">
        <v>0</v>
      </c>
      <c r="T158" s="1252"/>
      <c r="U158" s="1252"/>
      <c r="V158" s="1252"/>
      <c r="W158" s="1252"/>
      <c r="X158" s="1252"/>
      <c r="Y158" s="1252"/>
      <c r="Z158" s="1252">
        <v>0</v>
      </c>
      <c r="AA158" s="1252"/>
      <c r="AB158" s="1252"/>
      <c r="AC158" s="1252">
        <v>0</v>
      </c>
      <c r="AD158" s="1252"/>
      <c r="AE158" s="1252"/>
      <c r="AF158" s="1252"/>
      <c r="AG158" s="1252"/>
      <c r="AH158" s="1252"/>
      <c r="AI158" s="1252">
        <v>0</v>
      </c>
      <c r="AJ158" s="1252"/>
      <c r="AK158" s="1252"/>
      <c r="AL158" s="1252"/>
      <c r="AM158" s="1252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7"/>
    </row>
    <row r="159" spans="1:49" s="77" customFormat="1" ht="37.5" customHeight="1" thickBot="1">
      <c r="A159" s="1460" t="s">
        <v>582</v>
      </c>
      <c r="B159" s="1461"/>
      <c r="C159" s="1461"/>
      <c r="D159" s="1461"/>
      <c r="E159" s="1461"/>
      <c r="F159" s="1461"/>
      <c r="G159" s="1461"/>
      <c r="H159" s="1461"/>
      <c r="I159" s="1461"/>
      <c r="J159" s="1461"/>
      <c r="K159" s="1461"/>
      <c r="L159" s="1461"/>
      <c r="M159" s="1461"/>
      <c r="N159" s="1461"/>
      <c r="O159" s="1461"/>
      <c r="P159" s="1461"/>
      <c r="Q159" s="1461"/>
      <c r="R159" s="1461"/>
      <c r="S159" s="1461"/>
      <c r="T159" s="1461"/>
      <c r="U159" s="1461"/>
      <c r="V159" s="1461"/>
      <c r="W159" s="1461"/>
      <c r="X159" s="1461"/>
      <c r="Y159" s="1461"/>
      <c r="Z159" s="1461"/>
      <c r="AA159" s="1461"/>
      <c r="AB159" s="1461"/>
      <c r="AC159" s="1461"/>
      <c r="AD159" s="1461"/>
      <c r="AE159" s="1461"/>
      <c r="AF159" s="1461"/>
      <c r="AG159" s="1461"/>
      <c r="AH159" s="1461"/>
      <c r="AI159" s="1461"/>
      <c r="AJ159" s="1461"/>
      <c r="AK159" s="1461"/>
      <c r="AL159" s="1461"/>
      <c r="AM159" s="1462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7"/>
    </row>
    <row r="160" spans="1:49" s="77" customFormat="1" ht="35.25" customHeight="1">
      <c r="A160" s="1325" t="s">
        <v>576</v>
      </c>
      <c r="B160" s="1326"/>
      <c r="C160" s="1326"/>
      <c r="D160" s="1326"/>
      <c r="E160" s="1326"/>
      <c r="F160" s="1326"/>
      <c r="G160" s="1326"/>
      <c r="H160" s="1330" t="s">
        <v>199</v>
      </c>
      <c r="I160" s="1330"/>
      <c r="J160" s="1330"/>
      <c r="K160" s="1330"/>
      <c r="L160" s="1330"/>
      <c r="M160" s="1330"/>
      <c r="N160" s="1330"/>
      <c r="O160" s="1569"/>
      <c r="P160" s="1329" t="s">
        <v>137</v>
      </c>
      <c r="Q160" s="1330"/>
      <c r="R160" s="1330"/>
      <c r="S160" s="1330"/>
      <c r="T160" s="1330"/>
      <c r="U160" s="1330"/>
      <c r="V160" s="1330"/>
      <c r="W160" s="1331"/>
      <c r="X160" s="1538" t="s">
        <v>137</v>
      </c>
      <c r="Y160" s="1330"/>
      <c r="Z160" s="1330"/>
      <c r="AA160" s="1330"/>
      <c r="AB160" s="1330"/>
      <c r="AC160" s="1330"/>
      <c r="AD160" s="1330"/>
      <c r="AE160" s="1331"/>
      <c r="AF160" s="1538" t="s">
        <v>137</v>
      </c>
      <c r="AG160" s="1330"/>
      <c r="AH160" s="1330"/>
      <c r="AI160" s="1330"/>
      <c r="AJ160" s="1330"/>
      <c r="AK160" s="1330"/>
      <c r="AL160" s="1330"/>
      <c r="AM160" s="1331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7"/>
    </row>
    <row r="161" spans="1:49" s="77" customFormat="1" ht="35.25" customHeight="1">
      <c r="A161" s="1711" t="s">
        <v>352</v>
      </c>
      <c r="B161" s="1563"/>
      <c r="C161" s="1563"/>
      <c r="D161" s="1563"/>
      <c r="E161" s="1563"/>
      <c r="F161" s="1563"/>
      <c r="G161" s="1563"/>
      <c r="H161" s="1712"/>
      <c r="I161" s="1713"/>
      <c r="J161" s="1713"/>
      <c r="K161" s="1713"/>
      <c r="L161" s="1713"/>
      <c r="M161" s="1713"/>
      <c r="N161" s="1713"/>
      <c r="O161" s="1713"/>
      <c r="P161" s="1714"/>
      <c r="Q161" s="1571"/>
      <c r="R161" s="1571"/>
      <c r="S161" s="1571"/>
      <c r="T161" s="1571"/>
      <c r="U161" s="1571"/>
      <c r="V161" s="1571"/>
      <c r="W161" s="1572"/>
      <c r="X161" s="1570"/>
      <c r="Y161" s="1571"/>
      <c r="Z161" s="1571"/>
      <c r="AA161" s="1571"/>
      <c r="AB161" s="1571"/>
      <c r="AC161" s="1571"/>
      <c r="AD161" s="1571"/>
      <c r="AE161" s="1572"/>
      <c r="AF161" s="1570"/>
      <c r="AG161" s="1571"/>
      <c r="AH161" s="1571"/>
      <c r="AI161" s="1571"/>
      <c r="AJ161" s="1571"/>
      <c r="AK161" s="1571"/>
      <c r="AL161" s="1571"/>
      <c r="AM161" s="1572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7"/>
    </row>
    <row r="162" spans="1:49" s="77" customFormat="1" ht="35.25" customHeight="1" thickBot="1">
      <c r="A162" s="1262" t="s">
        <v>642</v>
      </c>
      <c r="B162" s="1263"/>
      <c r="C162" s="1263"/>
      <c r="D162" s="1263"/>
      <c r="E162" s="1263"/>
      <c r="F162" s="1263"/>
      <c r="G162" s="1264"/>
      <c r="H162" s="1265"/>
      <c r="I162" s="1266"/>
      <c r="J162" s="1266"/>
      <c r="K162" s="1266"/>
      <c r="L162" s="1266"/>
      <c r="M162" s="1266"/>
      <c r="N162" s="1266"/>
      <c r="O162" s="1266"/>
      <c r="P162" s="1267"/>
      <c r="Q162" s="1266"/>
      <c r="R162" s="1266"/>
      <c r="S162" s="1266"/>
      <c r="T162" s="1266"/>
      <c r="U162" s="1266"/>
      <c r="V162" s="1266"/>
      <c r="W162" s="1268"/>
      <c r="X162" s="1266"/>
      <c r="Y162" s="1266"/>
      <c r="Z162" s="1266"/>
      <c r="AA162" s="1266"/>
      <c r="AB162" s="1266"/>
      <c r="AC162" s="1266"/>
      <c r="AD162" s="1266"/>
      <c r="AE162" s="1268"/>
      <c r="AF162" s="1266"/>
      <c r="AG162" s="1266"/>
      <c r="AH162" s="1266"/>
      <c r="AI162" s="1266"/>
      <c r="AJ162" s="1266"/>
      <c r="AK162" s="1266"/>
      <c r="AL162" s="1266"/>
      <c r="AM162" s="1268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7"/>
    </row>
    <row r="163" spans="1:49" s="77" customFormat="1" ht="35.25" customHeight="1">
      <c r="A163" s="1325" t="s">
        <v>576</v>
      </c>
      <c r="B163" s="1326"/>
      <c r="C163" s="1326"/>
      <c r="D163" s="1326"/>
      <c r="E163" s="1326"/>
      <c r="F163" s="1326"/>
      <c r="G163" s="1327"/>
      <c r="H163" s="1257" t="s">
        <v>137</v>
      </c>
      <c r="I163" s="1258"/>
      <c r="J163" s="1258"/>
      <c r="K163" s="1258"/>
      <c r="L163" s="1258"/>
      <c r="M163" s="1258"/>
      <c r="N163" s="1258"/>
      <c r="O163" s="1328"/>
      <c r="P163" s="1257" t="s">
        <v>137</v>
      </c>
      <c r="Q163" s="1258"/>
      <c r="R163" s="1258"/>
      <c r="S163" s="1258"/>
      <c r="T163" s="1258"/>
      <c r="U163" s="1258"/>
      <c r="V163" s="1258"/>
      <c r="W163" s="1259"/>
      <c r="X163" s="1360" t="s">
        <v>137</v>
      </c>
      <c r="Y163" s="1258"/>
      <c r="Z163" s="1258"/>
      <c r="AA163" s="1258"/>
      <c r="AB163" s="1258"/>
      <c r="AC163" s="1258"/>
      <c r="AD163" s="1258"/>
      <c r="AE163" s="1259"/>
      <c r="AF163" s="1360" t="s">
        <v>137</v>
      </c>
      <c r="AG163" s="1258"/>
      <c r="AH163" s="1258"/>
      <c r="AI163" s="1258"/>
      <c r="AJ163" s="1258"/>
      <c r="AK163" s="1258"/>
      <c r="AL163" s="1258"/>
      <c r="AM163" s="1259"/>
      <c r="AN163" s="315"/>
      <c r="AO163" s="315"/>
      <c r="AP163" s="315"/>
      <c r="AQ163" s="315"/>
      <c r="AR163" s="315"/>
      <c r="AS163" s="315"/>
      <c r="AT163" s="315"/>
      <c r="AU163" s="315"/>
      <c r="AV163" s="315"/>
      <c r="AW163" s="317"/>
    </row>
    <row r="164" spans="1:49" s="77" customFormat="1" ht="35.25" customHeight="1">
      <c r="A164" s="1260" t="s">
        <v>642</v>
      </c>
      <c r="B164" s="1261"/>
      <c r="C164" s="1261"/>
      <c r="D164" s="1261"/>
      <c r="E164" s="1261"/>
      <c r="F164" s="1261"/>
      <c r="G164" s="1261"/>
      <c r="H164" s="1245"/>
      <c r="I164" s="1243"/>
      <c r="J164" s="1243"/>
      <c r="K164" s="1243"/>
      <c r="L164" s="1243"/>
      <c r="M164" s="1243"/>
      <c r="N164" s="1243"/>
      <c r="O164" s="1243"/>
      <c r="P164" s="1245"/>
      <c r="Q164" s="1243"/>
      <c r="R164" s="1243"/>
      <c r="S164" s="1243"/>
      <c r="T164" s="1243"/>
      <c r="U164" s="1243"/>
      <c r="V164" s="1243"/>
      <c r="W164" s="1244"/>
      <c r="X164" s="1243"/>
      <c r="Y164" s="1243"/>
      <c r="Z164" s="1243"/>
      <c r="AA164" s="1243"/>
      <c r="AB164" s="1243"/>
      <c r="AC164" s="1243"/>
      <c r="AD164" s="1243"/>
      <c r="AE164" s="1244"/>
      <c r="AF164" s="1243"/>
      <c r="AG164" s="1243"/>
      <c r="AH164" s="1243"/>
      <c r="AI164" s="1243"/>
      <c r="AJ164" s="1243"/>
      <c r="AK164" s="1243"/>
      <c r="AL164" s="1243"/>
      <c r="AM164" s="1244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7"/>
    </row>
    <row r="165" spans="1:49" s="77" customFormat="1" ht="35.25" customHeight="1" thickBot="1">
      <c r="A165" s="1319" t="s">
        <v>352</v>
      </c>
      <c r="B165" s="1320"/>
      <c r="C165" s="1320"/>
      <c r="D165" s="1320"/>
      <c r="E165" s="1320"/>
      <c r="F165" s="1320"/>
      <c r="G165" s="1321"/>
      <c r="H165" s="1355"/>
      <c r="I165" s="1306"/>
      <c r="J165" s="1306"/>
      <c r="K165" s="1306"/>
      <c r="L165" s="1306"/>
      <c r="M165" s="1306"/>
      <c r="N165" s="1306"/>
      <c r="O165" s="1265"/>
      <c r="P165" s="1355"/>
      <c r="Q165" s="1306"/>
      <c r="R165" s="1306"/>
      <c r="S165" s="1306"/>
      <c r="T165" s="1306"/>
      <c r="U165" s="1306"/>
      <c r="V165" s="1306"/>
      <c r="W165" s="1307"/>
      <c r="X165" s="1305"/>
      <c r="Y165" s="1306"/>
      <c r="Z165" s="1306"/>
      <c r="AA165" s="1306"/>
      <c r="AB165" s="1306"/>
      <c r="AC165" s="1306"/>
      <c r="AD165" s="1306"/>
      <c r="AE165" s="1307"/>
      <c r="AF165" s="1305"/>
      <c r="AG165" s="1306"/>
      <c r="AH165" s="1306"/>
      <c r="AI165" s="1306"/>
      <c r="AJ165" s="1306"/>
      <c r="AK165" s="1306"/>
      <c r="AL165" s="1306"/>
      <c r="AM165" s="1307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7"/>
    </row>
    <row r="166" spans="1:49" s="77" customFormat="1" ht="33" customHeight="1" thickBot="1">
      <c r="A166" s="1539" t="s">
        <v>354</v>
      </c>
      <c r="B166" s="1310"/>
      <c r="C166" s="1310"/>
      <c r="D166" s="1310"/>
      <c r="E166" s="1310"/>
      <c r="F166" s="1310"/>
      <c r="G166" s="1310"/>
      <c r="H166" s="1310"/>
      <c r="I166" s="1310"/>
      <c r="J166" s="1310"/>
      <c r="K166" s="1310"/>
      <c r="L166" s="1310"/>
      <c r="M166" s="1310"/>
      <c r="N166" s="1310"/>
      <c r="O166" s="1310"/>
      <c r="P166" s="1310"/>
      <c r="Q166" s="1310"/>
      <c r="R166" s="1310"/>
      <c r="S166" s="1310"/>
      <c r="T166" s="1310"/>
      <c r="U166" s="1310"/>
      <c r="V166" s="1310"/>
      <c r="W166" s="1310"/>
      <c r="X166" s="1310"/>
      <c r="Y166" s="1310"/>
      <c r="Z166" s="1310"/>
      <c r="AA166" s="1310"/>
      <c r="AB166" s="1310"/>
      <c r="AC166" s="1310"/>
      <c r="AD166" s="1310"/>
      <c r="AE166" s="1310"/>
      <c r="AF166" s="1310"/>
      <c r="AG166" s="1310"/>
      <c r="AH166" s="1310"/>
      <c r="AI166" s="1310"/>
      <c r="AJ166" s="1310"/>
      <c r="AK166" s="1310"/>
      <c r="AL166" s="1310"/>
      <c r="AM166" s="1311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7"/>
    </row>
    <row r="167" spans="1:49" s="77" customFormat="1" ht="25.5" customHeight="1">
      <c r="A167" s="1322" t="s">
        <v>355</v>
      </c>
      <c r="B167" s="1323"/>
      <c r="C167" s="1323"/>
      <c r="D167" s="1323"/>
      <c r="E167" s="1323"/>
      <c r="F167" s="1323"/>
      <c r="G167" s="1323"/>
      <c r="H167" s="1323"/>
      <c r="I167" s="1323"/>
      <c r="J167" s="1323"/>
      <c r="K167" s="1323"/>
      <c r="L167" s="1323"/>
      <c r="M167" s="1323"/>
      <c r="N167" s="1323"/>
      <c r="O167" s="1323"/>
      <c r="P167" s="1323"/>
      <c r="Q167" s="1323"/>
      <c r="R167" s="1323"/>
      <c r="S167" s="1323"/>
      <c r="T167" s="1323"/>
      <c r="U167" s="1323"/>
      <c r="V167" s="1323"/>
      <c r="W167" s="1323"/>
      <c r="X167" s="1323"/>
      <c r="Y167" s="1323"/>
      <c r="Z167" s="1323"/>
      <c r="AA167" s="1323"/>
      <c r="AB167" s="1323"/>
      <c r="AC167" s="1323"/>
      <c r="AD167" s="1323"/>
      <c r="AE167" s="1323"/>
      <c r="AF167" s="1323"/>
      <c r="AG167" s="1323"/>
      <c r="AH167" s="1323"/>
      <c r="AI167" s="1323"/>
      <c r="AJ167" s="1323"/>
      <c r="AK167" s="1323"/>
      <c r="AL167" s="1323"/>
      <c r="AM167" s="1324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7"/>
    </row>
    <row r="168" spans="1:49" s="77" customFormat="1" ht="24.75" customHeight="1">
      <c r="A168" s="1573" t="s">
        <v>356</v>
      </c>
      <c r="B168" s="1574"/>
      <c r="C168" s="1574"/>
      <c r="D168" s="1574"/>
      <c r="E168" s="1574"/>
      <c r="F168" s="1574"/>
      <c r="G168" s="1575"/>
      <c r="H168" s="1285" t="s">
        <v>357</v>
      </c>
      <c r="I168" s="1286"/>
      <c r="J168" s="1286"/>
      <c r="K168" s="1286"/>
      <c r="L168" s="1286"/>
      <c r="M168" s="1286"/>
      <c r="N168" s="1286"/>
      <c r="O168" s="1286"/>
      <c r="P168" s="1286"/>
      <c r="Q168" s="1286"/>
      <c r="R168" s="1286"/>
      <c r="S168" s="1286"/>
      <c r="T168" s="1286"/>
      <c r="U168" s="1286"/>
      <c r="V168" s="1286"/>
      <c r="W168" s="1286"/>
      <c r="X168" s="1290" t="s">
        <v>358</v>
      </c>
      <c r="Y168" s="1290"/>
      <c r="Z168" s="1290"/>
      <c r="AA168" s="1290"/>
      <c r="AB168" s="1290"/>
      <c r="AC168" s="1284"/>
      <c r="AD168" s="1277"/>
      <c r="AE168" s="1277"/>
      <c r="AF168" s="1277"/>
      <c r="AG168" s="1277"/>
      <c r="AH168" s="1277"/>
      <c r="AI168" s="1277"/>
      <c r="AJ168" s="1277"/>
      <c r="AK168" s="1277"/>
      <c r="AL168" s="1277"/>
      <c r="AM168" s="1278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7"/>
    </row>
    <row r="169" spans="1:49" s="77" customFormat="1" ht="26.25" customHeight="1">
      <c r="A169" s="1576" t="s">
        <v>359</v>
      </c>
      <c r="B169" s="1577"/>
      <c r="C169" s="1577"/>
      <c r="D169" s="1577"/>
      <c r="E169" s="1577"/>
      <c r="F169" s="1577"/>
      <c r="G169" s="1578"/>
      <c r="H169" s="1272"/>
      <c r="I169" s="1273"/>
      <c r="J169" s="1273"/>
      <c r="K169" s="1273"/>
      <c r="L169" s="1273"/>
      <c r="M169" s="1273"/>
      <c r="N169" s="1273"/>
      <c r="O169" s="1273"/>
      <c r="P169" s="1273"/>
      <c r="Q169" s="1273"/>
      <c r="R169" s="1273"/>
      <c r="S169" s="1273"/>
      <c r="T169" s="1273"/>
      <c r="U169" s="1273"/>
      <c r="V169" s="1273"/>
      <c r="W169" s="1273"/>
      <c r="X169" s="1304" t="s">
        <v>360</v>
      </c>
      <c r="Y169" s="1255"/>
      <c r="Z169" s="1255"/>
      <c r="AA169" s="1255"/>
      <c r="AB169" s="1256"/>
      <c r="AC169" s="1275"/>
      <c r="AD169" s="1275"/>
      <c r="AE169" s="1275"/>
      <c r="AF169" s="1275"/>
      <c r="AG169" s="1275"/>
      <c r="AH169" s="1275"/>
      <c r="AI169" s="1275"/>
      <c r="AJ169" s="1275"/>
      <c r="AK169" s="1275"/>
      <c r="AL169" s="1275"/>
      <c r="AM169" s="1276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7"/>
    </row>
    <row r="170" spans="1:49" s="77" customFormat="1" ht="26.25" customHeight="1">
      <c r="A170" s="1576" t="s">
        <v>361</v>
      </c>
      <c r="B170" s="1577"/>
      <c r="C170" s="1577"/>
      <c r="D170" s="1577"/>
      <c r="E170" s="1577"/>
      <c r="F170" s="1577"/>
      <c r="G170" s="1578"/>
      <c r="H170" s="1272"/>
      <c r="I170" s="1273"/>
      <c r="J170" s="1273"/>
      <c r="K170" s="1273"/>
      <c r="L170" s="1273"/>
      <c r="M170" s="1273"/>
      <c r="N170" s="1273"/>
      <c r="O170" s="1273"/>
      <c r="P170" s="1273"/>
      <c r="Q170" s="1273"/>
      <c r="R170" s="1273"/>
      <c r="S170" s="1273"/>
      <c r="T170" s="1273"/>
      <c r="U170" s="1273"/>
      <c r="V170" s="1273"/>
      <c r="W170" s="1273"/>
      <c r="X170" s="1304" t="s">
        <v>119</v>
      </c>
      <c r="Y170" s="1255"/>
      <c r="Z170" s="1255"/>
      <c r="AA170" s="1255"/>
      <c r="AB170" s="1256"/>
      <c r="AC170" s="1275"/>
      <c r="AD170" s="1275"/>
      <c r="AE170" s="1275"/>
      <c r="AF170" s="1275"/>
      <c r="AG170" s="1275"/>
      <c r="AH170" s="1275"/>
      <c r="AI170" s="1275"/>
      <c r="AJ170" s="1275"/>
      <c r="AK170" s="1275"/>
      <c r="AL170" s="1275"/>
      <c r="AM170" s="1276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7"/>
    </row>
    <row r="171" spans="1:49" s="77" customFormat="1" ht="26.25" customHeight="1">
      <c r="A171" s="1579" t="s">
        <v>362</v>
      </c>
      <c r="B171" s="1580"/>
      <c r="C171" s="1580"/>
      <c r="D171" s="1580"/>
      <c r="E171" s="1580"/>
      <c r="F171" s="1580"/>
      <c r="G171" s="1581"/>
      <c r="H171" s="1272" t="s">
        <v>126</v>
      </c>
      <c r="I171" s="1273"/>
      <c r="J171" s="1273"/>
      <c r="K171" s="1273"/>
      <c r="L171" s="1273"/>
      <c r="M171" s="1273"/>
      <c r="N171" s="1273"/>
      <c r="O171" s="1273"/>
      <c r="P171" s="1273"/>
      <c r="Q171" s="1273"/>
      <c r="R171" s="1273"/>
      <c r="S171" s="1273"/>
      <c r="T171" s="1273"/>
      <c r="U171" s="1273"/>
      <c r="V171" s="1273"/>
      <c r="W171" s="1273"/>
      <c r="X171" s="1454" t="s">
        <v>358</v>
      </c>
      <c r="Y171" s="1454"/>
      <c r="Z171" s="1454"/>
      <c r="AA171" s="1454"/>
      <c r="AB171" s="1454"/>
      <c r="AC171" s="1697"/>
      <c r="AD171" s="1297"/>
      <c r="AE171" s="1297"/>
      <c r="AF171" s="1297"/>
      <c r="AG171" s="1297"/>
      <c r="AH171" s="1297"/>
      <c r="AI171" s="1297"/>
      <c r="AJ171" s="1297"/>
      <c r="AK171" s="1297"/>
      <c r="AL171" s="1297"/>
      <c r="AM171" s="1492"/>
      <c r="AN171" s="315"/>
      <c r="AO171" s="315"/>
      <c r="AP171" s="315"/>
      <c r="AQ171" s="315"/>
      <c r="AR171" s="315"/>
      <c r="AS171" s="315"/>
      <c r="AT171" s="315"/>
      <c r="AU171" s="315"/>
      <c r="AV171" s="315"/>
      <c r="AW171" s="317"/>
    </row>
    <row r="172" spans="1:49" s="77" customFormat="1" ht="26.25" customHeight="1">
      <c r="A172" s="1576" t="s">
        <v>363</v>
      </c>
      <c r="B172" s="1577"/>
      <c r="C172" s="1577"/>
      <c r="D172" s="1577"/>
      <c r="E172" s="1577"/>
      <c r="F172" s="1577"/>
      <c r="G172" s="1578"/>
      <c r="H172" s="1272"/>
      <c r="I172" s="1273"/>
      <c r="J172" s="1273"/>
      <c r="K172" s="1273"/>
      <c r="L172" s="1273"/>
      <c r="M172" s="1273"/>
      <c r="N172" s="1273"/>
      <c r="O172" s="1273"/>
      <c r="P172" s="1273"/>
      <c r="Q172" s="1273"/>
      <c r="R172" s="1273"/>
      <c r="S172" s="1273"/>
      <c r="T172" s="1273"/>
      <c r="U172" s="1273"/>
      <c r="V172" s="1273"/>
      <c r="W172" s="1273"/>
      <c r="X172" s="1304" t="s">
        <v>360</v>
      </c>
      <c r="Y172" s="1255"/>
      <c r="Z172" s="1255"/>
      <c r="AA172" s="1255"/>
      <c r="AB172" s="1256"/>
      <c r="AC172" s="1275"/>
      <c r="AD172" s="1275"/>
      <c r="AE172" s="1275"/>
      <c r="AF172" s="1275"/>
      <c r="AG172" s="1275"/>
      <c r="AH172" s="1275"/>
      <c r="AI172" s="1275"/>
      <c r="AJ172" s="1275"/>
      <c r="AK172" s="1275"/>
      <c r="AL172" s="1275"/>
      <c r="AM172" s="1276"/>
      <c r="AN172" s="315"/>
      <c r="AO172" s="315"/>
      <c r="AP172" s="315"/>
      <c r="AQ172" s="315"/>
      <c r="AR172" s="315"/>
      <c r="AS172" s="315"/>
      <c r="AT172" s="315"/>
      <c r="AU172" s="315"/>
      <c r="AV172" s="315"/>
      <c r="AW172" s="317"/>
    </row>
    <row r="173" spans="1:49" s="77" customFormat="1" ht="45" customHeight="1">
      <c r="A173" s="1544" t="s">
        <v>364</v>
      </c>
      <c r="B173" s="1545"/>
      <c r="C173" s="1545"/>
      <c r="D173" s="1545"/>
      <c r="E173" s="1545"/>
      <c r="F173" s="1545"/>
      <c r="G173" s="1546"/>
      <c r="H173" s="1347"/>
      <c r="I173" s="1348"/>
      <c r="J173" s="1348"/>
      <c r="K173" s="1348"/>
      <c r="L173" s="1348"/>
      <c r="M173" s="1348"/>
      <c r="N173" s="1348"/>
      <c r="O173" s="1348"/>
      <c r="P173" s="1348"/>
      <c r="Q173" s="1348"/>
      <c r="R173" s="1348"/>
      <c r="S173" s="1348"/>
      <c r="T173" s="1348"/>
      <c r="U173" s="1348"/>
      <c r="V173" s="1348"/>
      <c r="W173" s="1348"/>
      <c r="X173" s="1349" t="s">
        <v>119</v>
      </c>
      <c r="Y173" s="1345"/>
      <c r="Z173" s="1345"/>
      <c r="AA173" s="1345"/>
      <c r="AB173" s="1346"/>
      <c r="AC173" s="1480"/>
      <c r="AD173" s="1480"/>
      <c r="AE173" s="1480"/>
      <c r="AF173" s="1480"/>
      <c r="AG173" s="1480"/>
      <c r="AH173" s="1480"/>
      <c r="AI173" s="1480"/>
      <c r="AJ173" s="1480"/>
      <c r="AK173" s="1480"/>
      <c r="AL173" s="1480"/>
      <c r="AM173" s="1481"/>
      <c r="AN173" s="315"/>
      <c r="AO173" s="315"/>
      <c r="AP173" s="315"/>
      <c r="AQ173" s="315"/>
      <c r="AR173" s="315"/>
      <c r="AS173" s="315"/>
      <c r="AT173" s="315"/>
      <c r="AU173" s="315"/>
      <c r="AV173" s="315"/>
      <c r="AW173" s="317"/>
    </row>
    <row r="174" spans="1:49" s="77" customFormat="1" ht="21" customHeight="1">
      <c r="A174" s="1247" t="s">
        <v>641</v>
      </c>
      <c r="B174" s="1247"/>
      <c r="C174" s="1247"/>
      <c r="D174" s="1247"/>
      <c r="E174" s="1247"/>
      <c r="F174" s="1247"/>
      <c r="G174" s="1247"/>
      <c r="H174" s="1248"/>
      <c r="I174" s="1248"/>
      <c r="J174" s="1248"/>
      <c r="K174" s="1248"/>
      <c r="L174" s="1248"/>
      <c r="M174" s="1248"/>
      <c r="N174" s="1248"/>
      <c r="O174" s="1248"/>
      <c r="P174" s="1248"/>
      <c r="Q174" s="1248"/>
      <c r="R174" s="1248"/>
      <c r="S174" s="1248"/>
      <c r="T174" s="1248"/>
      <c r="U174" s="1248"/>
      <c r="V174" s="1248"/>
      <c r="W174" s="1248"/>
      <c r="X174" s="1249"/>
      <c r="Y174" s="1249"/>
      <c r="Z174" s="1249"/>
      <c r="AA174" s="1249"/>
      <c r="AB174" s="1249"/>
      <c r="AC174" s="1249"/>
      <c r="AD174" s="1249"/>
      <c r="AE174" s="1249"/>
      <c r="AF174" s="1249"/>
      <c r="AG174" s="1249"/>
      <c r="AH174" s="1249"/>
      <c r="AI174" s="1249"/>
      <c r="AJ174" s="1249"/>
      <c r="AK174" s="1249"/>
      <c r="AL174" s="1249"/>
      <c r="AM174" s="1249"/>
      <c r="AN174" s="315"/>
      <c r="AO174" s="315"/>
      <c r="AP174" s="315"/>
      <c r="AQ174" s="315"/>
      <c r="AR174" s="315"/>
      <c r="AS174" s="315"/>
      <c r="AT174" s="315"/>
      <c r="AU174" s="315"/>
      <c r="AV174" s="315"/>
      <c r="AW174" s="317"/>
    </row>
    <row r="175" spans="1:49" s="77" customFormat="1" ht="26.25" customHeight="1">
      <c r="A175" s="1253" t="s">
        <v>365</v>
      </c>
      <c r="B175" s="1253"/>
      <c r="C175" s="1253"/>
      <c r="D175" s="1253"/>
      <c r="E175" s="1253"/>
      <c r="F175" s="1253"/>
      <c r="G175" s="1253"/>
      <c r="H175" s="1248" t="s">
        <v>126</v>
      </c>
      <c r="I175" s="1248"/>
      <c r="J175" s="1248"/>
      <c r="K175" s="1248"/>
      <c r="L175" s="1248"/>
      <c r="M175" s="1248"/>
      <c r="N175" s="1248"/>
      <c r="O175" s="1248"/>
      <c r="P175" s="1248"/>
      <c r="Q175" s="1248"/>
      <c r="R175" s="1248"/>
      <c r="S175" s="1248"/>
      <c r="T175" s="1248"/>
      <c r="U175" s="1248"/>
      <c r="V175" s="1248"/>
      <c r="W175" s="1248"/>
      <c r="X175" s="1250" t="s">
        <v>358</v>
      </c>
      <c r="Y175" s="1250"/>
      <c r="Z175" s="1250"/>
      <c r="AA175" s="1250"/>
      <c r="AB175" s="1250"/>
      <c r="AC175" s="1251"/>
      <c r="AD175" s="1251"/>
      <c r="AE175" s="1251"/>
      <c r="AF175" s="1251"/>
      <c r="AG175" s="1251"/>
      <c r="AH175" s="1251"/>
      <c r="AI175" s="1251"/>
      <c r="AJ175" s="1251"/>
      <c r="AK175" s="1251"/>
      <c r="AL175" s="1251"/>
      <c r="AM175" s="1251"/>
      <c r="AN175" s="315"/>
      <c r="AO175" s="315"/>
      <c r="AP175" s="315"/>
      <c r="AQ175" s="315"/>
      <c r="AR175" s="315"/>
      <c r="AS175" s="315"/>
      <c r="AT175" s="315"/>
      <c r="AU175" s="315"/>
      <c r="AV175" s="315"/>
      <c r="AW175" s="317"/>
    </row>
    <row r="176" spans="1:49" s="77" customFormat="1" ht="56.25" customHeight="1">
      <c r="A176" s="1247" t="s">
        <v>363</v>
      </c>
      <c r="B176" s="1247"/>
      <c r="C176" s="1247"/>
      <c r="D176" s="1247"/>
      <c r="E176" s="1247"/>
      <c r="F176" s="1247"/>
      <c r="G176" s="1247"/>
      <c r="H176" s="1248"/>
      <c r="I176" s="1248"/>
      <c r="J176" s="1248"/>
      <c r="K176" s="1248"/>
      <c r="L176" s="1248"/>
      <c r="M176" s="1248"/>
      <c r="N176" s="1248"/>
      <c r="O176" s="1248"/>
      <c r="P176" s="1248"/>
      <c r="Q176" s="1248"/>
      <c r="R176" s="1248"/>
      <c r="S176" s="1248"/>
      <c r="T176" s="1248"/>
      <c r="U176" s="1248"/>
      <c r="V176" s="1248"/>
      <c r="W176" s="1248"/>
      <c r="X176" s="1249" t="s">
        <v>360</v>
      </c>
      <c r="Y176" s="1249"/>
      <c r="Z176" s="1249"/>
      <c r="AA176" s="1249"/>
      <c r="AB176" s="1249"/>
      <c r="AC176" s="1252"/>
      <c r="AD176" s="1252"/>
      <c r="AE176" s="1252"/>
      <c r="AF176" s="1252"/>
      <c r="AG176" s="1252"/>
      <c r="AH176" s="1252"/>
      <c r="AI176" s="1252"/>
      <c r="AJ176" s="1252"/>
      <c r="AK176" s="1252"/>
      <c r="AL176" s="1252"/>
      <c r="AM176" s="1252"/>
      <c r="AN176" s="315"/>
      <c r="AO176" s="315"/>
      <c r="AP176" s="315"/>
      <c r="AQ176" s="315"/>
      <c r="AR176" s="315"/>
      <c r="AS176" s="315"/>
      <c r="AT176" s="315"/>
      <c r="AU176" s="315"/>
      <c r="AV176" s="315"/>
      <c r="AW176" s="317"/>
    </row>
    <row r="177" spans="1:49" s="77" customFormat="1" ht="26.25" customHeight="1">
      <c r="A177" s="1247" t="s">
        <v>364</v>
      </c>
      <c r="B177" s="1247"/>
      <c r="C177" s="1247"/>
      <c r="D177" s="1247"/>
      <c r="E177" s="1247"/>
      <c r="F177" s="1247"/>
      <c r="G177" s="1247"/>
      <c r="H177" s="1248"/>
      <c r="I177" s="1248"/>
      <c r="J177" s="1248"/>
      <c r="K177" s="1248"/>
      <c r="L177" s="1248"/>
      <c r="M177" s="1248"/>
      <c r="N177" s="1248"/>
      <c r="O177" s="1248"/>
      <c r="P177" s="1248"/>
      <c r="Q177" s="1248"/>
      <c r="R177" s="1248"/>
      <c r="S177" s="1248"/>
      <c r="T177" s="1248"/>
      <c r="U177" s="1248"/>
      <c r="V177" s="1248"/>
      <c r="W177" s="1248"/>
      <c r="X177" s="1249" t="s">
        <v>119</v>
      </c>
      <c r="Y177" s="1249"/>
      <c r="Z177" s="1249"/>
      <c r="AA177" s="1249"/>
      <c r="AB177" s="1249"/>
      <c r="AC177" s="1252"/>
      <c r="AD177" s="1252"/>
      <c r="AE177" s="1252"/>
      <c r="AF177" s="1252"/>
      <c r="AG177" s="1252"/>
      <c r="AH177" s="1252"/>
      <c r="AI177" s="1252"/>
      <c r="AJ177" s="1252"/>
      <c r="AK177" s="1252"/>
      <c r="AL177" s="1252"/>
      <c r="AM177" s="1252"/>
      <c r="AN177" s="315"/>
      <c r="AO177" s="315"/>
      <c r="AP177" s="315"/>
      <c r="AQ177" s="315"/>
      <c r="AR177" s="315"/>
      <c r="AS177" s="315"/>
      <c r="AT177" s="315"/>
      <c r="AU177" s="315"/>
      <c r="AV177" s="315"/>
      <c r="AW177" s="317"/>
    </row>
    <row r="178" spans="1:49" s="77" customFormat="1" ht="17.25" customHeight="1">
      <c r="A178" s="1247" t="s">
        <v>641</v>
      </c>
      <c r="B178" s="1247"/>
      <c r="C178" s="1247"/>
      <c r="D178" s="1247"/>
      <c r="E178" s="1247"/>
      <c r="F178" s="1247"/>
      <c r="G178" s="1247"/>
      <c r="H178" s="1248"/>
      <c r="I178" s="1248"/>
      <c r="J178" s="1248"/>
      <c r="K178" s="1248"/>
      <c r="L178" s="1248"/>
      <c r="M178" s="1248"/>
      <c r="N178" s="1248"/>
      <c r="O178" s="1248"/>
      <c r="P178" s="1248"/>
      <c r="Q178" s="1248"/>
      <c r="R178" s="1248"/>
      <c r="S178" s="1248"/>
      <c r="T178" s="1248"/>
      <c r="U178" s="1248"/>
      <c r="V178" s="1248"/>
      <c r="W178" s="1248"/>
      <c r="X178" s="1249"/>
      <c r="Y178" s="1249"/>
      <c r="Z178" s="1249"/>
      <c r="AA178" s="1249"/>
      <c r="AB178" s="1249"/>
      <c r="AC178" s="1249"/>
      <c r="AD178" s="1249"/>
      <c r="AE178" s="1249"/>
      <c r="AF178" s="1249"/>
      <c r="AG178" s="1249"/>
      <c r="AH178" s="1249"/>
      <c r="AI178" s="1249"/>
      <c r="AJ178" s="1249"/>
      <c r="AK178" s="1249"/>
      <c r="AL178" s="1249"/>
      <c r="AM178" s="1249"/>
      <c r="AN178" s="315"/>
      <c r="AO178" s="315"/>
      <c r="AP178" s="315"/>
      <c r="AQ178" s="315"/>
      <c r="AR178" s="315"/>
      <c r="AS178" s="315"/>
      <c r="AT178" s="315"/>
      <c r="AU178" s="315"/>
      <c r="AV178" s="315"/>
      <c r="AW178" s="317"/>
    </row>
    <row r="179" spans="1:49" s="78" customFormat="1" ht="27" customHeight="1">
      <c r="A179" s="1332" t="s">
        <v>226</v>
      </c>
      <c r="B179" s="1333"/>
      <c r="C179" s="1333"/>
      <c r="D179" s="1333"/>
      <c r="E179" s="1333"/>
      <c r="F179" s="1333"/>
      <c r="G179" s="1333"/>
      <c r="H179" s="1333"/>
      <c r="I179" s="1333"/>
      <c r="J179" s="1333"/>
      <c r="K179" s="1333"/>
      <c r="L179" s="1333"/>
      <c r="M179" s="1333"/>
      <c r="N179" s="1333"/>
      <c r="O179" s="1333"/>
      <c r="P179" s="1333"/>
      <c r="Q179" s="1333"/>
      <c r="R179" s="1333"/>
      <c r="S179" s="1333"/>
      <c r="T179" s="1333"/>
      <c r="U179" s="1333"/>
      <c r="V179" s="1333"/>
      <c r="W179" s="1333"/>
      <c r="X179" s="1333"/>
      <c r="Y179" s="1333"/>
      <c r="Z179" s="1333"/>
      <c r="AA179" s="1333"/>
      <c r="AB179" s="1333"/>
      <c r="AC179" s="1333"/>
      <c r="AD179" s="1333"/>
      <c r="AE179" s="1333"/>
      <c r="AF179" s="1333"/>
      <c r="AG179" s="1333"/>
      <c r="AH179" s="1333"/>
      <c r="AI179" s="1333"/>
      <c r="AJ179" s="1333"/>
      <c r="AK179" s="1333"/>
      <c r="AL179" s="1333"/>
      <c r="AM179" s="1334"/>
      <c r="AN179" s="323"/>
      <c r="AO179" s="323"/>
      <c r="AP179" s="323"/>
      <c r="AQ179" s="323"/>
      <c r="AR179" s="323"/>
      <c r="AS179" s="323"/>
      <c r="AT179" s="323"/>
      <c r="AU179" s="323"/>
      <c r="AV179" s="323"/>
      <c r="AW179" s="324"/>
    </row>
    <row r="180" spans="1:49" s="77" customFormat="1" ht="42" customHeight="1">
      <c r="A180" s="1254" t="s">
        <v>368</v>
      </c>
      <c r="B180" s="1255"/>
      <c r="C180" s="1255"/>
      <c r="D180" s="1255"/>
      <c r="E180" s="1255"/>
      <c r="F180" s="1255"/>
      <c r="G180" s="1256"/>
      <c r="H180" s="1272"/>
      <c r="I180" s="1273"/>
      <c r="J180" s="1273"/>
      <c r="K180" s="1273"/>
      <c r="L180" s="1273"/>
      <c r="M180" s="1273"/>
      <c r="N180" s="1273"/>
      <c r="O180" s="1342"/>
      <c r="P180" s="1335" t="s">
        <v>250</v>
      </c>
      <c r="Q180" s="1336"/>
      <c r="R180" s="1272"/>
      <c r="S180" s="1273"/>
      <c r="T180" s="1273"/>
      <c r="U180" s="1273"/>
      <c r="V180" s="1273"/>
      <c r="W180" s="1342"/>
      <c r="X180" s="1372" t="s">
        <v>369</v>
      </c>
      <c r="Y180" s="1548"/>
      <c r="Z180" s="1548"/>
      <c r="AA180" s="1548"/>
      <c r="AB180" s="1549"/>
      <c r="AC180" s="1284"/>
      <c r="AD180" s="1277"/>
      <c r="AE180" s="1277"/>
      <c r="AF180" s="1277"/>
      <c r="AG180" s="1277"/>
      <c r="AH180" s="1304" t="s">
        <v>119</v>
      </c>
      <c r="AI180" s="1255"/>
      <c r="AJ180" s="1255"/>
      <c r="AK180" s="1255"/>
      <c r="AL180" s="1314"/>
      <c r="AM180" s="1315"/>
      <c r="AN180" s="315"/>
      <c r="AO180" s="315"/>
      <c r="AP180" s="315"/>
      <c r="AQ180" s="315"/>
      <c r="AR180" s="315"/>
      <c r="AS180" s="315"/>
      <c r="AT180" s="315"/>
      <c r="AU180" s="315"/>
      <c r="AV180" s="315"/>
      <c r="AW180" s="317"/>
    </row>
    <row r="181" spans="1:49" s="77" customFormat="1" ht="45" customHeight="1">
      <c r="A181" s="1254" t="s">
        <v>368</v>
      </c>
      <c r="B181" s="1255"/>
      <c r="C181" s="1255"/>
      <c r="D181" s="1255"/>
      <c r="E181" s="1255"/>
      <c r="F181" s="1255"/>
      <c r="G181" s="1256"/>
      <c r="H181" s="1272"/>
      <c r="I181" s="1273"/>
      <c r="J181" s="1273"/>
      <c r="K181" s="1273"/>
      <c r="L181" s="1273"/>
      <c r="M181" s="1273"/>
      <c r="N181" s="1273"/>
      <c r="O181" s="1342"/>
      <c r="P181" s="1335" t="s">
        <v>250</v>
      </c>
      <c r="Q181" s="1336"/>
      <c r="R181" s="1272"/>
      <c r="S181" s="1273"/>
      <c r="T181" s="1273"/>
      <c r="U181" s="1273"/>
      <c r="V181" s="1273"/>
      <c r="W181" s="1342"/>
      <c r="X181" s="1339" t="s">
        <v>369</v>
      </c>
      <c r="Y181" s="1340"/>
      <c r="Z181" s="1340"/>
      <c r="AA181" s="1340"/>
      <c r="AB181" s="1341"/>
      <c r="AC181" s="1296"/>
      <c r="AD181" s="1297"/>
      <c r="AE181" s="1297"/>
      <c r="AF181" s="1297"/>
      <c r="AG181" s="1297"/>
      <c r="AH181" s="1304" t="s">
        <v>119</v>
      </c>
      <c r="AI181" s="1255"/>
      <c r="AJ181" s="1255"/>
      <c r="AK181" s="1255"/>
      <c r="AL181" s="1314"/>
      <c r="AM181" s="1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7"/>
    </row>
    <row r="182" spans="1:49" s="77" customFormat="1" ht="44.25" customHeight="1">
      <c r="A182" s="1254" t="s">
        <v>368</v>
      </c>
      <c r="B182" s="1255"/>
      <c r="C182" s="1255"/>
      <c r="D182" s="1255"/>
      <c r="E182" s="1255"/>
      <c r="F182" s="1255"/>
      <c r="G182" s="1256"/>
      <c r="H182" s="1272"/>
      <c r="I182" s="1273"/>
      <c r="J182" s="1273"/>
      <c r="K182" s="1273"/>
      <c r="L182" s="1273"/>
      <c r="M182" s="1273"/>
      <c r="N182" s="1273"/>
      <c r="O182" s="1342"/>
      <c r="P182" s="1335" t="s">
        <v>250</v>
      </c>
      <c r="Q182" s="1336"/>
      <c r="R182" s="1272"/>
      <c r="S182" s="1273"/>
      <c r="T182" s="1273"/>
      <c r="U182" s="1273"/>
      <c r="V182" s="1273"/>
      <c r="W182" s="1342"/>
      <c r="X182" s="1339" t="s">
        <v>369</v>
      </c>
      <c r="Y182" s="1340"/>
      <c r="Z182" s="1340"/>
      <c r="AA182" s="1340"/>
      <c r="AB182" s="1341"/>
      <c r="AC182" s="1296"/>
      <c r="AD182" s="1297"/>
      <c r="AE182" s="1297"/>
      <c r="AF182" s="1297"/>
      <c r="AG182" s="1297"/>
      <c r="AH182" s="1304" t="s">
        <v>119</v>
      </c>
      <c r="AI182" s="1255"/>
      <c r="AJ182" s="1255"/>
      <c r="AK182" s="1255"/>
      <c r="AL182" s="1314"/>
      <c r="AM182" s="1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7"/>
    </row>
    <row r="183" spans="1:49" s="77" customFormat="1" ht="50.25" customHeight="1">
      <c r="A183" s="1254" t="s">
        <v>368</v>
      </c>
      <c r="B183" s="1255"/>
      <c r="C183" s="1255"/>
      <c r="D183" s="1255"/>
      <c r="E183" s="1255"/>
      <c r="F183" s="1255"/>
      <c r="G183" s="1256"/>
      <c r="H183" s="1272"/>
      <c r="I183" s="1273"/>
      <c r="J183" s="1273"/>
      <c r="K183" s="1273"/>
      <c r="L183" s="1273"/>
      <c r="M183" s="1273"/>
      <c r="N183" s="1273"/>
      <c r="O183" s="1342"/>
      <c r="P183" s="1335" t="s">
        <v>250</v>
      </c>
      <c r="Q183" s="1336"/>
      <c r="R183" s="1272"/>
      <c r="S183" s="1273"/>
      <c r="T183" s="1273"/>
      <c r="U183" s="1273"/>
      <c r="V183" s="1273"/>
      <c r="W183" s="1342"/>
      <c r="X183" s="1339" t="s">
        <v>369</v>
      </c>
      <c r="Y183" s="1340"/>
      <c r="Z183" s="1340"/>
      <c r="AA183" s="1340"/>
      <c r="AB183" s="1341"/>
      <c r="AC183" s="1296"/>
      <c r="AD183" s="1297"/>
      <c r="AE183" s="1297"/>
      <c r="AF183" s="1297"/>
      <c r="AG183" s="1297"/>
      <c r="AH183" s="1304" t="s">
        <v>119</v>
      </c>
      <c r="AI183" s="1255"/>
      <c r="AJ183" s="1255"/>
      <c r="AK183" s="1255"/>
      <c r="AL183" s="1314"/>
      <c r="AM183" s="1315"/>
      <c r="AN183" s="315"/>
      <c r="AO183" s="315"/>
      <c r="AP183" s="315"/>
      <c r="AQ183" s="315"/>
      <c r="AR183" s="315"/>
      <c r="AS183" s="315"/>
      <c r="AT183" s="315"/>
      <c r="AU183" s="315"/>
      <c r="AV183" s="315"/>
      <c r="AW183" s="317"/>
    </row>
    <row r="184" spans="1:49" s="77" customFormat="1" ht="42" customHeight="1">
      <c r="A184" s="1254" t="s">
        <v>368</v>
      </c>
      <c r="B184" s="1255"/>
      <c r="C184" s="1255"/>
      <c r="D184" s="1255"/>
      <c r="E184" s="1255"/>
      <c r="F184" s="1255"/>
      <c r="G184" s="1256"/>
      <c r="H184" s="1272"/>
      <c r="I184" s="1273"/>
      <c r="J184" s="1273"/>
      <c r="K184" s="1273"/>
      <c r="L184" s="1273"/>
      <c r="M184" s="1273"/>
      <c r="N184" s="1273"/>
      <c r="O184" s="1342"/>
      <c r="P184" s="1335" t="s">
        <v>250</v>
      </c>
      <c r="Q184" s="1336"/>
      <c r="R184" s="1272"/>
      <c r="S184" s="1273"/>
      <c r="T184" s="1273"/>
      <c r="U184" s="1273"/>
      <c r="V184" s="1273"/>
      <c r="W184" s="1342"/>
      <c r="X184" s="1339" t="s">
        <v>369</v>
      </c>
      <c r="Y184" s="1340"/>
      <c r="Z184" s="1340"/>
      <c r="AA184" s="1340"/>
      <c r="AB184" s="1341"/>
      <c r="AC184" s="1296"/>
      <c r="AD184" s="1297"/>
      <c r="AE184" s="1297"/>
      <c r="AF184" s="1297"/>
      <c r="AG184" s="1297"/>
      <c r="AH184" s="1304" t="s">
        <v>119</v>
      </c>
      <c r="AI184" s="1255"/>
      <c r="AJ184" s="1255"/>
      <c r="AK184" s="1255"/>
      <c r="AL184" s="1314"/>
      <c r="AM184" s="1315"/>
      <c r="AN184" s="315"/>
      <c r="AO184" s="315"/>
      <c r="AP184" s="315"/>
      <c r="AQ184" s="315"/>
      <c r="AR184" s="315"/>
      <c r="AS184" s="315"/>
      <c r="AT184" s="315"/>
      <c r="AU184" s="315"/>
      <c r="AV184" s="315"/>
      <c r="AW184" s="317"/>
    </row>
    <row r="185" spans="1:49" s="77" customFormat="1" ht="18.75" customHeight="1" thickBot="1">
      <c r="A185" s="1247" t="s">
        <v>641</v>
      </c>
      <c r="B185" s="1247"/>
      <c r="C185" s="1247"/>
      <c r="D185" s="1247"/>
      <c r="E185" s="1247"/>
      <c r="F185" s="1247"/>
      <c r="G185" s="1247"/>
      <c r="H185" s="1248"/>
      <c r="I185" s="1248"/>
      <c r="J185" s="1248"/>
      <c r="K185" s="1248"/>
      <c r="L185" s="1248"/>
      <c r="M185" s="1248"/>
      <c r="N185" s="1248"/>
      <c r="O185" s="1248"/>
      <c r="P185" s="1248"/>
      <c r="Q185" s="1248"/>
      <c r="R185" s="1248"/>
      <c r="S185" s="1248"/>
      <c r="T185" s="1248"/>
      <c r="U185" s="1248"/>
      <c r="V185" s="1248"/>
      <c r="W185" s="1248"/>
      <c r="X185" s="1249"/>
      <c r="Y185" s="1249"/>
      <c r="Z185" s="1249"/>
      <c r="AA185" s="1249"/>
      <c r="AB185" s="1249"/>
      <c r="AC185" s="1249"/>
      <c r="AD185" s="1249"/>
      <c r="AE185" s="1249"/>
      <c r="AF185" s="1249"/>
      <c r="AG185" s="1249"/>
      <c r="AH185" s="1249"/>
      <c r="AI185" s="1249"/>
      <c r="AJ185" s="1249"/>
      <c r="AK185" s="1249"/>
      <c r="AL185" s="1249"/>
      <c r="AM185" s="1249"/>
      <c r="AN185" s="315"/>
      <c r="AO185" s="315"/>
      <c r="AP185" s="315"/>
      <c r="AQ185" s="315"/>
      <c r="AR185" s="315"/>
      <c r="AS185" s="315"/>
      <c r="AT185" s="315"/>
      <c r="AU185" s="315"/>
      <c r="AV185" s="315"/>
      <c r="AW185" s="317"/>
    </row>
    <row r="186" spans="1:49" s="77" customFormat="1" ht="26.25" customHeight="1">
      <c r="A186" s="1322" t="s">
        <v>370</v>
      </c>
      <c r="B186" s="1323"/>
      <c r="C186" s="1323"/>
      <c r="D186" s="1323"/>
      <c r="E186" s="1323"/>
      <c r="F186" s="1323"/>
      <c r="G186" s="1323"/>
      <c r="H186" s="1323"/>
      <c r="I186" s="1323"/>
      <c r="J186" s="1323"/>
      <c r="K186" s="1323"/>
      <c r="L186" s="1323"/>
      <c r="M186" s="1323"/>
      <c r="N186" s="1323"/>
      <c r="O186" s="1323"/>
      <c r="P186" s="1323"/>
      <c r="Q186" s="1323"/>
      <c r="R186" s="1323"/>
      <c r="S186" s="1323"/>
      <c r="T186" s="1323"/>
      <c r="U186" s="1323"/>
      <c r="V186" s="1323"/>
      <c r="W186" s="1323"/>
      <c r="X186" s="1323"/>
      <c r="Y186" s="1323"/>
      <c r="Z186" s="1323"/>
      <c r="AA186" s="1323"/>
      <c r="AB186" s="1323"/>
      <c r="AC186" s="1323"/>
      <c r="AD186" s="1323"/>
      <c r="AE186" s="1323"/>
      <c r="AF186" s="1323"/>
      <c r="AG186" s="1323"/>
      <c r="AH186" s="1323"/>
      <c r="AI186" s="1323"/>
      <c r="AJ186" s="1323"/>
      <c r="AK186" s="1323"/>
      <c r="AL186" s="1323"/>
      <c r="AM186" s="1324"/>
      <c r="AN186" s="315"/>
      <c r="AO186" s="315"/>
      <c r="AP186" s="315"/>
      <c r="AQ186" s="315"/>
      <c r="AR186" s="315"/>
      <c r="AS186" s="315"/>
      <c r="AT186" s="315"/>
      <c r="AU186" s="315"/>
      <c r="AV186" s="315"/>
      <c r="AW186" s="317"/>
    </row>
    <row r="187" spans="1:49" s="77" customFormat="1" ht="33.75" customHeight="1">
      <c r="A187" s="1584" t="s">
        <v>371</v>
      </c>
      <c r="B187" s="1585"/>
      <c r="C187" s="1585"/>
      <c r="D187" s="1585"/>
      <c r="E187" s="1585"/>
      <c r="F187" s="1585"/>
      <c r="G187" s="1586"/>
      <c r="H187" s="1582"/>
      <c r="I187" s="1583"/>
      <c r="J187" s="1583"/>
      <c r="K187" s="1583"/>
      <c r="L187" s="1583"/>
      <c r="M187" s="1583"/>
      <c r="N187" s="1583"/>
      <c r="O187" s="1583"/>
      <c r="P187" s="1583"/>
      <c r="Q187" s="1583"/>
      <c r="R187" s="1583"/>
      <c r="S187" s="1583"/>
      <c r="T187" s="1583"/>
      <c r="U187" s="1583"/>
      <c r="V187" s="1583"/>
      <c r="W187" s="1583"/>
      <c r="X187" s="1288" t="s">
        <v>371</v>
      </c>
      <c r="Y187" s="1289"/>
      <c r="Z187" s="1289"/>
      <c r="AA187" s="1289"/>
      <c r="AB187" s="1351"/>
      <c r="AC187" s="1486"/>
      <c r="AD187" s="1487"/>
      <c r="AE187" s="1487"/>
      <c r="AF187" s="1487"/>
      <c r="AG187" s="1487"/>
      <c r="AH187" s="1487"/>
      <c r="AI187" s="1487"/>
      <c r="AJ187" s="1487"/>
      <c r="AK187" s="1487"/>
      <c r="AL187" s="1487"/>
      <c r="AM187" s="1488"/>
      <c r="AN187" s="315"/>
      <c r="AO187" s="315"/>
      <c r="AP187" s="315"/>
      <c r="AQ187" s="315"/>
      <c r="AR187" s="315"/>
      <c r="AS187" s="315"/>
      <c r="AT187" s="315"/>
      <c r="AU187" s="315"/>
      <c r="AV187" s="315"/>
      <c r="AW187" s="317"/>
    </row>
    <row r="188" spans="1:49" s="77" customFormat="1" ht="33.75" customHeight="1">
      <c r="A188" s="1551" t="s">
        <v>372</v>
      </c>
      <c r="B188" s="1552"/>
      <c r="C188" s="1552"/>
      <c r="D188" s="1552"/>
      <c r="E188" s="1552"/>
      <c r="F188" s="1552"/>
      <c r="G188" s="1553"/>
      <c r="H188" s="1554"/>
      <c r="I188" s="1497"/>
      <c r="J188" s="1497"/>
      <c r="K188" s="1497"/>
      <c r="L188" s="1497"/>
      <c r="M188" s="1497"/>
      <c r="N188" s="1497"/>
      <c r="O188" s="1497"/>
      <c r="P188" s="1497"/>
      <c r="Q188" s="1497"/>
      <c r="R188" s="1497"/>
      <c r="S188" s="1497"/>
      <c r="T188" s="1497"/>
      <c r="U188" s="1497"/>
      <c r="V188" s="1497"/>
      <c r="W188" s="1497"/>
      <c r="X188" s="1304" t="s">
        <v>372</v>
      </c>
      <c r="Y188" s="1255"/>
      <c r="Z188" s="1255"/>
      <c r="AA188" s="1255"/>
      <c r="AB188" s="1256"/>
      <c r="AC188" s="1296"/>
      <c r="AD188" s="1297"/>
      <c r="AE188" s="1297"/>
      <c r="AF188" s="1297"/>
      <c r="AG188" s="1297"/>
      <c r="AH188" s="1297"/>
      <c r="AI188" s="1297"/>
      <c r="AJ188" s="1297"/>
      <c r="AK188" s="1297"/>
      <c r="AL188" s="1297"/>
      <c r="AM188" s="1492"/>
      <c r="AN188" s="315"/>
      <c r="AO188" s="315"/>
      <c r="AP188" s="315"/>
      <c r="AQ188" s="315"/>
      <c r="AR188" s="315"/>
      <c r="AS188" s="315"/>
      <c r="AT188" s="315"/>
      <c r="AU188" s="315"/>
      <c r="AV188" s="315"/>
      <c r="AW188" s="317"/>
    </row>
    <row r="189" spans="1:49" s="77" customFormat="1" ht="33.75" customHeight="1">
      <c r="A189" s="1551" t="s">
        <v>373</v>
      </c>
      <c r="B189" s="1552"/>
      <c r="C189" s="1552"/>
      <c r="D189" s="1552"/>
      <c r="E189" s="1552"/>
      <c r="F189" s="1552"/>
      <c r="G189" s="1553"/>
      <c r="H189" s="1486"/>
      <c r="I189" s="1487"/>
      <c r="J189" s="1487"/>
      <c r="K189" s="1487"/>
      <c r="L189" s="1487"/>
      <c r="M189" s="1487"/>
      <c r="N189" s="1487"/>
      <c r="O189" s="1487"/>
      <c r="P189" s="1487"/>
      <c r="Q189" s="1487"/>
      <c r="R189" s="1487"/>
      <c r="S189" s="1487"/>
      <c r="T189" s="1487"/>
      <c r="U189" s="1487"/>
      <c r="V189" s="1487"/>
      <c r="W189" s="1274"/>
      <c r="X189" s="1304" t="s">
        <v>373</v>
      </c>
      <c r="Y189" s="1255"/>
      <c r="Z189" s="1255"/>
      <c r="AA189" s="1255"/>
      <c r="AB189" s="1256"/>
      <c r="AC189" s="1486"/>
      <c r="AD189" s="1487"/>
      <c r="AE189" s="1487"/>
      <c r="AF189" s="1487"/>
      <c r="AG189" s="1487"/>
      <c r="AH189" s="1487"/>
      <c r="AI189" s="1487"/>
      <c r="AJ189" s="1487"/>
      <c r="AK189" s="1487"/>
      <c r="AL189" s="1487"/>
      <c r="AM189" s="1488"/>
      <c r="AN189" s="315"/>
      <c r="AO189" s="315"/>
      <c r="AP189" s="315"/>
      <c r="AQ189" s="315"/>
      <c r="AR189" s="315"/>
      <c r="AS189" s="315"/>
      <c r="AT189" s="315"/>
      <c r="AU189" s="315"/>
      <c r="AV189" s="315"/>
      <c r="AW189" s="317"/>
    </row>
    <row r="190" spans="1:49" s="77" customFormat="1" ht="33.75" customHeight="1">
      <c r="A190" s="1551" t="s">
        <v>371</v>
      </c>
      <c r="B190" s="1552"/>
      <c r="C190" s="1552"/>
      <c r="D190" s="1552"/>
      <c r="E190" s="1552"/>
      <c r="F190" s="1552"/>
      <c r="G190" s="1553"/>
      <c r="H190" s="1582"/>
      <c r="I190" s="1583"/>
      <c r="J190" s="1583"/>
      <c r="K190" s="1583"/>
      <c r="L190" s="1583"/>
      <c r="M190" s="1583"/>
      <c r="N190" s="1583"/>
      <c r="O190" s="1583"/>
      <c r="P190" s="1583"/>
      <c r="Q190" s="1583"/>
      <c r="R190" s="1583"/>
      <c r="S190" s="1583"/>
      <c r="T190" s="1583"/>
      <c r="U190" s="1583"/>
      <c r="V190" s="1583"/>
      <c r="W190" s="1583"/>
      <c r="X190" s="1304" t="s">
        <v>371</v>
      </c>
      <c r="Y190" s="1255"/>
      <c r="Z190" s="1255"/>
      <c r="AA190" s="1255"/>
      <c r="AB190" s="1256"/>
      <c r="AC190" s="1296"/>
      <c r="AD190" s="1297"/>
      <c r="AE190" s="1297"/>
      <c r="AF190" s="1297"/>
      <c r="AG190" s="1297"/>
      <c r="AH190" s="1297"/>
      <c r="AI190" s="1297"/>
      <c r="AJ190" s="1297"/>
      <c r="AK190" s="1297"/>
      <c r="AL190" s="1297"/>
      <c r="AM190" s="1492"/>
      <c r="AN190" s="315"/>
      <c r="AO190" s="315"/>
      <c r="AP190" s="315"/>
      <c r="AQ190" s="315"/>
      <c r="AR190" s="315"/>
      <c r="AS190" s="315"/>
      <c r="AT190" s="315"/>
      <c r="AU190" s="315"/>
      <c r="AV190" s="315"/>
      <c r="AW190" s="317"/>
    </row>
    <row r="191" spans="1:49" s="77" customFormat="1" ht="33.75" customHeight="1">
      <c r="A191" s="1551" t="s">
        <v>372</v>
      </c>
      <c r="B191" s="1552"/>
      <c r="C191" s="1552"/>
      <c r="D191" s="1552"/>
      <c r="E191" s="1552"/>
      <c r="F191" s="1552"/>
      <c r="G191" s="1553"/>
      <c r="H191" s="1554"/>
      <c r="I191" s="1497"/>
      <c r="J191" s="1497"/>
      <c r="K191" s="1497"/>
      <c r="L191" s="1497"/>
      <c r="M191" s="1497"/>
      <c r="N191" s="1497"/>
      <c r="O191" s="1497"/>
      <c r="P191" s="1497"/>
      <c r="Q191" s="1497"/>
      <c r="R191" s="1497"/>
      <c r="S191" s="1497"/>
      <c r="T191" s="1497"/>
      <c r="U191" s="1497"/>
      <c r="V191" s="1497"/>
      <c r="W191" s="1497"/>
      <c r="X191" s="1304" t="s">
        <v>372</v>
      </c>
      <c r="Y191" s="1255"/>
      <c r="Z191" s="1255"/>
      <c r="AA191" s="1255"/>
      <c r="AB191" s="1256"/>
      <c r="AC191" s="1486"/>
      <c r="AD191" s="1487"/>
      <c r="AE191" s="1487"/>
      <c r="AF191" s="1487"/>
      <c r="AG191" s="1487"/>
      <c r="AH191" s="1487"/>
      <c r="AI191" s="1487"/>
      <c r="AJ191" s="1487"/>
      <c r="AK191" s="1487"/>
      <c r="AL191" s="1487"/>
      <c r="AM191" s="1488"/>
      <c r="AN191" s="315"/>
      <c r="AO191" s="315"/>
      <c r="AP191" s="315"/>
      <c r="AQ191" s="315"/>
      <c r="AR191" s="315"/>
      <c r="AS191" s="315"/>
      <c r="AT191" s="315"/>
      <c r="AU191" s="315"/>
      <c r="AV191" s="315"/>
      <c r="AW191" s="317"/>
    </row>
    <row r="192" spans="1:49" s="77" customFormat="1" ht="33.75" customHeight="1" thickBot="1">
      <c r="A192" s="1555" t="s">
        <v>373</v>
      </c>
      <c r="B192" s="1556"/>
      <c r="C192" s="1556"/>
      <c r="D192" s="1556"/>
      <c r="E192" s="1556"/>
      <c r="F192" s="1556"/>
      <c r="G192" s="1557"/>
      <c r="H192" s="1715"/>
      <c r="I192" s="1716"/>
      <c r="J192" s="1716"/>
      <c r="K192" s="1716"/>
      <c r="L192" s="1716"/>
      <c r="M192" s="1716"/>
      <c r="N192" s="1716"/>
      <c r="O192" s="1716"/>
      <c r="P192" s="1716"/>
      <c r="Q192" s="1716"/>
      <c r="R192" s="1716"/>
      <c r="S192" s="1716"/>
      <c r="T192" s="1716"/>
      <c r="U192" s="1716"/>
      <c r="V192" s="1716"/>
      <c r="W192" s="1717"/>
      <c r="X192" s="1349" t="s">
        <v>373</v>
      </c>
      <c r="Y192" s="1345"/>
      <c r="Z192" s="1345"/>
      <c r="AA192" s="1345"/>
      <c r="AB192" s="1346"/>
      <c r="AC192" s="1489"/>
      <c r="AD192" s="1490"/>
      <c r="AE192" s="1490"/>
      <c r="AF192" s="1490"/>
      <c r="AG192" s="1490"/>
      <c r="AH192" s="1490"/>
      <c r="AI192" s="1490"/>
      <c r="AJ192" s="1490"/>
      <c r="AK192" s="1490"/>
      <c r="AL192" s="1490"/>
      <c r="AM192" s="1491"/>
      <c r="AN192" s="315"/>
      <c r="AO192" s="315"/>
      <c r="AP192" s="315"/>
      <c r="AQ192" s="315"/>
      <c r="AR192" s="315"/>
      <c r="AS192" s="315"/>
      <c r="AT192" s="315"/>
      <c r="AU192" s="315"/>
      <c r="AV192" s="315"/>
      <c r="AW192" s="317"/>
    </row>
    <row r="193" spans="1:49" s="77" customFormat="1" ht="56.25" customHeight="1" hidden="1">
      <c r="A193" s="1426" t="s">
        <v>5</v>
      </c>
      <c r="B193" s="1427"/>
      <c r="C193" s="1427"/>
      <c r="D193" s="1427"/>
      <c r="E193" s="1427"/>
      <c r="F193" s="1427"/>
      <c r="G193" s="1427"/>
      <c r="H193" s="1427"/>
      <c r="I193" s="1427"/>
      <c r="J193" s="1427"/>
      <c r="K193" s="1427"/>
      <c r="L193" s="1427"/>
      <c r="M193" s="1427"/>
      <c r="N193" s="1427"/>
      <c r="O193" s="1427"/>
      <c r="P193" s="1427"/>
      <c r="Q193" s="1427"/>
      <c r="R193" s="1427"/>
      <c r="S193" s="1427"/>
      <c r="T193" s="1427"/>
      <c r="U193" s="1427"/>
      <c r="V193" s="1427"/>
      <c r="W193" s="1427"/>
      <c r="X193" s="1427"/>
      <c r="Y193" s="1427"/>
      <c r="Z193" s="1427"/>
      <c r="AA193" s="1427"/>
      <c r="AB193" s="1427"/>
      <c r="AC193" s="1427"/>
      <c r="AD193" s="1427"/>
      <c r="AE193" s="1427"/>
      <c r="AF193" s="1427"/>
      <c r="AG193" s="1427"/>
      <c r="AH193" s="1427"/>
      <c r="AI193" s="1427"/>
      <c r="AJ193" s="1427"/>
      <c r="AK193" s="1427"/>
      <c r="AL193" s="1427"/>
      <c r="AM193" s="1428"/>
      <c r="AN193" s="315"/>
      <c r="AO193" s="315"/>
      <c r="AP193" s="315"/>
      <c r="AQ193" s="315"/>
      <c r="AR193" s="315"/>
      <c r="AS193" s="315"/>
      <c r="AT193" s="315"/>
      <c r="AU193" s="315"/>
      <c r="AV193" s="315"/>
      <c r="AW193" s="317"/>
    </row>
    <row r="194" spans="1:49" s="77" customFormat="1" ht="28.5" customHeight="1" hidden="1">
      <c r="A194" s="1429" t="s">
        <v>57</v>
      </c>
      <c r="B194" s="1430"/>
      <c r="C194" s="1430"/>
      <c r="D194" s="1430"/>
      <c r="E194" s="1430"/>
      <c r="F194" s="1430"/>
      <c r="G194" s="1431"/>
      <c r="H194" s="1519"/>
      <c r="I194" s="1519"/>
      <c r="J194" s="1519"/>
      <c r="K194" s="1519"/>
      <c r="L194" s="1519"/>
      <c r="M194" s="1519"/>
      <c r="N194" s="1519"/>
      <c r="O194" s="1519"/>
      <c r="P194" s="1519"/>
      <c r="Q194" s="1449" t="s">
        <v>55</v>
      </c>
      <c r="R194" s="1449"/>
      <c r="S194" s="1449"/>
      <c r="T194" s="1449"/>
      <c r="U194" s="1449"/>
      <c r="V194" s="1519"/>
      <c r="W194" s="1519"/>
      <c r="X194" s="1519"/>
      <c r="Y194" s="1519"/>
      <c r="Z194" s="1519"/>
      <c r="AA194" s="1449" t="s">
        <v>56</v>
      </c>
      <c r="AB194" s="1449"/>
      <c r="AC194" s="1449"/>
      <c r="AD194" s="1449"/>
      <c r="AE194" s="1519"/>
      <c r="AF194" s="1519"/>
      <c r="AG194" s="1519"/>
      <c r="AH194" s="1519"/>
      <c r="AI194" s="1519"/>
      <c r="AJ194" s="1519"/>
      <c r="AK194" s="1519"/>
      <c r="AL194" s="1519"/>
      <c r="AM194" s="1519"/>
      <c r="AN194" s="315"/>
      <c r="AO194" s="315"/>
      <c r="AP194" s="315"/>
      <c r="AQ194" s="315"/>
      <c r="AR194" s="315"/>
      <c r="AS194" s="315"/>
      <c r="AT194" s="315"/>
      <c r="AU194" s="315"/>
      <c r="AV194" s="315"/>
      <c r="AW194" s="317"/>
    </row>
    <row r="195" spans="1:49" s="77" customFormat="1" ht="21" customHeight="1" hidden="1">
      <c r="A195" s="1453" t="s">
        <v>336</v>
      </c>
      <c r="B195" s="1454"/>
      <c r="C195" s="1454"/>
      <c r="D195" s="1454"/>
      <c r="E195" s="1454"/>
      <c r="F195" s="1454"/>
      <c r="G195" s="1454"/>
      <c r="H195" s="1524"/>
      <c r="I195" s="1243"/>
      <c r="J195" s="1243"/>
      <c r="K195" s="1243"/>
      <c r="L195" s="1243"/>
      <c r="M195" s="1243"/>
      <c r="N195" s="1243"/>
      <c r="O195" s="1243"/>
      <c r="P195" s="1243"/>
      <c r="Q195" s="1243"/>
      <c r="R195" s="1243"/>
      <c r="S195" s="1243"/>
      <c r="T195" s="1243"/>
      <c r="U195" s="1243"/>
      <c r="V195" s="1243"/>
      <c r="W195" s="1525"/>
      <c r="X195" s="1454" t="s">
        <v>337</v>
      </c>
      <c r="Y195" s="1454"/>
      <c r="Z195" s="1454"/>
      <c r="AA195" s="1454"/>
      <c r="AB195" s="1454"/>
      <c r="AC195" s="1509"/>
      <c r="AD195" s="1509"/>
      <c r="AE195" s="1509"/>
      <c r="AF195" s="1509"/>
      <c r="AG195" s="1509"/>
      <c r="AH195" s="1509"/>
      <c r="AI195" s="1509"/>
      <c r="AJ195" s="1509"/>
      <c r="AK195" s="1509"/>
      <c r="AL195" s="1509"/>
      <c r="AM195" s="1510"/>
      <c r="AN195" s="315"/>
      <c r="AO195" s="315"/>
      <c r="AP195" s="315"/>
      <c r="AQ195" s="315"/>
      <c r="AR195" s="315"/>
      <c r="AS195" s="315"/>
      <c r="AT195" s="315"/>
      <c r="AU195" s="315"/>
      <c r="AV195" s="315"/>
      <c r="AW195" s="317"/>
    </row>
    <row r="196" spans="1:49" s="77" customFormat="1" ht="19.5" customHeight="1" hidden="1">
      <c r="A196" s="1453" t="s">
        <v>338</v>
      </c>
      <c r="B196" s="1454"/>
      <c r="C196" s="1454"/>
      <c r="D196" s="1454"/>
      <c r="E196" s="1454"/>
      <c r="F196" s="1454"/>
      <c r="G196" s="1454"/>
      <c r="H196" s="1499"/>
      <c r="I196" s="1500"/>
      <c r="J196" s="1500"/>
      <c r="K196" s="1500"/>
      <c r="L196" s="1500"/>
      <c r="M196" s="1500"/>
      <c r="N196" s="1500"/>
      <c r="O196" s="1500"/>
      <c r="P196" s="1500"/>
      <c r="Q196" s="1500"/>
      <c r="R196" s="1500"/>
      <c r="S196" s="1500"/>
      <c r="T196" s="1500"/>
      <c r="U196" s="1500"/>
      <c r="V196" s="1500"/>
      <c r="W196" s="1501"/>
      <c r="X196" s="1454" t="s">
        <v>339</v>
      </c>
      <c r="Y196" s="1454"/>
      <c r="Z196" s="1454"/>
      <c r="AA196" s="1454"/>
      <c r="AB196" s="1454"/>
      <c r="AC196" s="1375">
        <v>0</v>
      </c>
      <c r="AD196" s="1375"/>
      <c r="AE196" s="1375"/>
      <c r="AF196" s="1375"/>
      <c r="AG196" s="1375"/>
      <c r="AH196" s="1375"/>
      <c r="AI196" s="1375"/>
      <c r="AJ196" s="1375"/>
      <c r="AK196" s="1375"/>
      <c r="AL196" s="1375"/>
      <c r="AM196" s="1376"/>
      <c r="AN196" s="315"/>
      <c r="AO196" s="315"/>
      <c r="AP196" s="315"/>
      <c r="AQ196" s="315"/>
      <c r="AR196" s="315"/>
      <c r="AS196" s="315"/>
      <c r="AT196" s="315"/>
      <c r="AU196" s="315"/>
      <c r="AV196" s="315"/>
      <c r="AW196" s="317"/>
    </row>
    <row r="197" spans="1:49" s="77" customFormat="1" ht="18" customHeight="1" hidden="1">
      <c r="A197" s="1562" t="s">
        <v>242</v>
      </c>
      <c r="B197" s="1563"/>
      <c r="C197" s="1563"/>
      <c r="D197" s="1563"/>
      <c r="E197" s="1563"/>
      <c r="F197" s="1563"/>
      <c r="G197" s="1563"/>
      <c r="H197" s="1454" t="s">
        <v>341</v>
      </c>
      <c r="I197" s="1454"/>
      <c r="J197" s="1567"/>
      <c r="K197" s="1567"/>
      <c r="L197" s="1567"/>
      <c r="M197" s="1567"/>
      <c r="N197" s="1567"/>
      <c r="O197" s="1567"/>
      <c r="P197" s="1454" t="s">
        <v>342</v>
      </c>
      <c r="Q197" s="1454"/>
      <c r="R197" s="1528"/>
      <c r="S197" s="1528"/>
      <c r="T197" s="1528"/>
      <c r="U197" s="1528"/>
      <c r="V197" s="1528"/>
      <c r="W197" s="1528"/>
      <c r="X197" s="1454" t="s">
        <v>343</v>
      </c>
      <c r="Y197" s="1454"/>
      <c r="Z197" s="1528"/>
      <c r="AA197" s="1528"/>
      <c r="AB197" s="1528"/>
      <c r="AC197" s="1528"/>
      <c r="AD197" s="1528"/>
      <c r="AE197" s="1528"/>
      <c r="AF197" s="1528"/>
      <c r="AG197" s="1528"/>
      <c r="AH197" s="1528"/>
      <c r="AI197" s="1528"/>
      <c r="AJ197" s="1528"/>
      <c r="AK197" s="1528"/>
      <c r="AL197" s="1528"/>
      <c r="AM197" s="1561"/>
      <c r="AN197" s="315"/>
      <c r="AO197" s="315"/>
      <c r="AP197" s="315"/>
      <c r="AQ197" s="315"/>
      <c r="AR197" s="315"/>
      <c r="AS197" s="315"/>
      <c r="AT197" s="315"/>
      <c r="AU197" s="315"/>
      <c r="AV197" s="315"/>
      <c r="AW197" s="317"/>
    </row>
    <row r="198" spans="1:49" s="77" customFormat="1" ht="16.5" customHeight="1" hidden="1">
      <c r="A198" s="1562"/>
      <c r="B198" s="1563"/>
      <c r="C198" s="1563"/>
      <c r="D198" s="1563"/>
      <c r="E198" s="1563"/>
      <c r="F198" s="1563"/>
      <c r="G198" s="1563"/>
      <c r="H198" s="1454" t="s">
        <v>344</v>
      </c>
      <c r="I198" s="1454"/>
      <c r="J198" s="1528"/>
      <c r="K198" s="1528"/>
      <c r="L198" s="1528"/>
      <c r="M198" s="1528"/>
      <c r="N198" s="1528"/>
      <c r="O198" s="1528"/>
      <c r="P198" s="1528"/>
      <c r="Q198" s="1528"/>
      <c r="R198" s="1528"/>
      <c r="S198" s="1528"/>
      <c r="T198" s="1528"/>
      <c r="U198" s="1528"/>
      <c r="V198" s="1528"/>
      <c r="W198" s="1528"/>
      <c r="X198" s="1454" t="s">
        <v>345</v>
      </c>
      <c r="Y198" s="1454"/>
      <c r="Z198" s="1454"/>
      <c r="AA198" s="1454"/>
      <c r="AB198" s="1454"/>
      <c r="AC198" s="1528"/>
      <c r="AD198" s="1528"/>
      <c r="AE198" s="1528"/>
      <c r="AF198" s="1528"/>
      <c r="AG198" s="1454" t="s">
        <v>346</v>
      </c>
      <c r="AH198" s="1454"/>
      <c r="AI198" s="1454"/>
      <c r="AJ198" s="1528"/>
      <c r="AK198" s="1528"/>
      <c r="AL198" s="1528"/>
      <c r="AM198" s="1561"/>
      <c r="AN198" s="315"/>
      <c r="AO198" s="315"/>
      <c r="AP198" s="315"/>
      <c r="AQ198" s="315"/>
      <c r="AR198" s="315"/>
      <c r="AS198" s="315"/>
      <c r="AT198" s="315"/>
      <c r="AU198" s="315"/>
      <c r="AV198" s="315"/>
      <c r="AW198" s="317"/>
    </row>
    <row r="199" spans="1:66" s="77" customFormat="1" ht="21" customHeight="1" hidden="1">
      <c r="A199" s="1562"/>
      <c r="B199" s="1563"/>
      <c r="C199" s="1563"/>
      <c r="D199" s="1563"/>
      <c r="E199" s="1563"/>
      <c r="F199" s="1563"/>
      <c r="G199" s="1563"/>
      <c r="H199" s="1528"/>
      <c r="I199" s="1528"/>
      <c r="J199" s="1528"/>
      <c r="K199" s="1528"/>
      <c r="L199" s="1528"/>
      <c r="M199" s="1528"/>
      <c r="N199" s="1528"/>
      <c r="O199" s="1528"/>
      <c r="P199" s="1528"/>
      <c r="Q199" s="1528"/>
      <c r="R199" s="1528"/>
      <c r="S199" s="1528"/>
      <c r="T199" s="1528"/>
      <c r="U199" s="1528"/>
      <c r="V199" s="1528"/>
      <c r="W199" s="1528"/>
      <c r="X199" s="1528"/>
      <c r="Y199" s="1528"/>
      <c r="Z199" s="1528"/>
      <c r="AA199" s="1528"/>
      <c r="AB199" s="1528"/>
      <c r="AC199" s="1528"/>
      <c r="AD199" s="1528"/>
      <c r="AE199" s="1528"/>
      <c r="AF199" s="1528"/>
      <c r="AG199" s="1528"/>
      <c r="AH199" s="1528"/>
      <c r="AI199" s="1528"/>
      <c r="AJ199" s="1528"/>
      <c r="AK199" s="1528"/>
      <c r="AL199" s="1528"/>
      <c r="AM199" s="1561"/>
      <c r="AN199" s="315" t="s">
        <v>138</v>
      </c>
      <c r="AO199" s="316" t="s">
        <v>350</v>
      </c>
      <c r="AP199" s="315"/>
      <c r="AQ199" s="315"/>
      <c r="AR199" s="315"/>
      <c r="AS199" s="315"/>
      <c r="AT199" s="315"/>
      <c r="AU199" s="315"/>
      <c r="AV199" s="315"/>
      <c r="AW199" s="317"/>
      <c r="BN199" s="76" t="s">
        <v>209</v>
      </c>
    </row>
    <row r="200" spans="1:66" s="77" customFormat="1" ht="21" customHeight="1" hidden="1">
      <c r="A200" s="1344" t="s">
        <v>340</v>
      </c>
      <c r="B200" s="1345"/>
      <c r="C200" s="1345"/>
      <c r="D200" s="1345"/>
      <c r="E200" s="1345"/>
      <c r="F200" s="1345"/>
      <c r="G200" s="1346"/>
      <c r="H200" s="1454" t="s">
        <v>341</v>
      </c>
      <c r="I200" s="1454"/>
      <c r="J200" s="1567"/>
      <c r="K200" s="1567"/>
      <c r="L200" s="1567"/>
      <c r="M200" s="1567"/>
      <c r="N200" s="1567"/>
      <c r="O200" s="1567"/>
      <c r="P200" s="1454" t="s">
        <v>342</v>
      </c>
      <c r="Q200" s="1454"/>
      <c r="R200" s="1528"/>
      <c r="S200" s="1528"/>
      <c r="T200" s="1528"/>
      <c r="U200" s="1528"/>
      <c r="V200" s="1528"/>
      <c r="W200" s="1528"/>
      <c r="X200" s="1454" t="s">
        <v>343</v>
      </c>
      <c r="Y200" s="1454"/>
      <c r="Z200" s="1528"/>
      <c r="AA200" s="1528"/>
      <c r="AB200" s="1528"/>
      <c r="AC200" s="1528"/>
      <c r="AD200" s="1528"/>
      <c r="AE200" s="1528"/>
      <c r="AF200" s="1528"/>
      <c r="AG200" s="1528"/>
      <c r="AH200" s="1528"/>
      <c r="AI200" s="1528"/>
      <c r="AJ200" s="1528"/>
      <c r="AK200" s="1528"/>
      <c r="AL200" s="1528"/>
      <c r="AM200" s="1561"/>
      <c r="AN200" s="315"/>
      <c r="AO200" s="316"/>
      <c r="AP200" s="315"/>
      <c r="AQ200" s="315"/>
      <c r="AR200" s="315"/>
      <c r="AS200" s="315"/>
      <c r="AT200" s="315"/>
      <c r="AU200" s="315"/>
      <c r="AV200" s="315"/>
      <c r="AW200" s="317"/>
      <c r="BN200" s="76"/>
    </row>
    <row r="201" spans="1:66" s="77" customFormat="1" ht="21" customHeight="1" hidden="1">
      <c r="A201" s="1404"/>
      <c r="B201" s="1405"/>
      <c r="C201" s="1405"/>
      <c r="D201" s="1405"/>
      <c r="E201" s="1405"/>
      <c r="F201" s="1405"/>
      <c r="G201" s="1406"/>
      <c r="H201" s="1454" t="s">
        <v>344</v>
      </c>
      <c r="I201" s="1454"/>
      <c r="J201" s="1528"/>
      <c r="K201" s="1528"/>
      <c r="L201" s="1528"/>
      <c r="M201" s="1528"/>
      <c r="N201" s="1528"/>
      <c r="O201" s="1528"/>
      <c r="P201" s="1528"/>
      <c r="Q201" s="1528"/>
      <c r="R201" s="1528"/>
      <c r="S201" s="1528"/>
      <c r="T201" s="1528"/>
      <c r="U201" s="1528"/>
      <c r="V201" s="1528"/>
      <c r="W201" s="1528"/>
      <c r="X201" s="1454" t="s">
        <v>345</v>
      </c>
      <c r="Y201" s="1454"/>
      <c r="Z201" s="1454"/>
      <c r="AA201" s="1454"/>
      <c r="AB201" s="1454"/>
      <c r="AC201" s="1528"/>
      <c r="AD201" s="1528"/>
      <c r="AE201" s="1528"/>
      <c r="AF201" s="1528"/>
      <c r="AG201" s="1454" t="s">
        <v>346</v>
      </c>
      <c r="AH201" s="1454"/>
      <c r="AI201" s="1454"/>
      <c r="AJ201" s="1528"/>
      <c r="AK201" s="1528"/>
      <c r="AL201" s="1528"/>
      <c r="AM201" s="1561"/>
      <c r="AN201" s="315"/>
      <c r="AO201" s="316"/>
      <c r="AP201" s="315"/>
      <c r="AQ201" s="315"/>
      <c r="AR201" s="315"/>
      <c r="AS201" s="315"/>
      <c r="AT201" s="315"/>
      <c r="AU201" s="315"/>
      <c r="AV201" s="315"/>
      <c r="AW201" s="317"/>
      <c r="BN201" s="76"/>
    </row>
    <row r="202" spans="1:66" s="77" customFormat="1" ht="11.25" customHeight="1" hidden="1">
      <c r="A202" s="349"/>
      <c r="B202" s="350"/>
      <c r="C202" s="350"/>
      <c r="D202" s="350"/>
      <c r="E202" s="350"/>
      <c r="F202" s="350"/>
      <c r="G202" s="351"/>
      <c r="H202" s="1528"/>
      <c r="I202" s="1528"/>
      <c r="J202" s="1528"/>
      <c r="K202" s="1528"/>
      <c r="L202" s="1528"/>
      <c r="M202" s="1528"/>
      <c r="N202" s="1528"/>
      <c r="O202" s="1528"/>
      <c r="P202" s="1528"/>
      <c r="Q202" s="1528"/>
      <c r="R202" s="1528"/>
      <c r="S202" s="1528"/>
      <c r="T202" s="1528"/>
      <c r="U202" s="1528"/>
      <c r="V202" s="1528"/>
      <c r="W202" s="1528"/>
      <c r="X202" s="1528"/>
      <c r="Y202" s="1528"/>
      <c r="Z202" s="1528"/>
      <c r="AA202" s="1528"/>
      <c r="AB202" s="1528"/>
      <c r="AC202" s="1528"/>
      <c r="AD202" s="1528"/>
      <c r="AE202" s="1528"/>
      <c r="AF202" s="1528"/>
      <c r="AG202" s="1528"/>
      <c r="AH202" s="1528"/>
      <c r="AI202" s="1528"/>
      <c r="AJ202" s="1528"/>
      <c r="AK202" s="1528"/>
      <c r="AL202" s="1528"/>
      <c r="AM202" s="1561"/>
      <c r="AN202" s="315"/>
      <c r="AO202" s="316"/>
      <c r="AP202" s="315"/>
      <c r="AQ202" s="315"/>
      <c r="AR202" s="315"/>
      <c r="AS202" s="315"/>
      <c r="AT202" s="315"/>
      <c r="AU202" s="315"/>
      <c r="AV202" s="315"/>
      <c r="AW202" s="317"/>
      <c r="BN202" s="76"/>
    </row>
    <row r="203" spans="1:66" s="77" customFormat="1" ht="21" customHeight="1" hidden="1" thickBot="1">
      <c r="A203" s="1505" t="s">
        <v>203</v>
      </c>
      <c r="B203" s="1506"/>
      <c r="C203" s="1506"/>
      <c r="D203" s="1506"/>
      <c r="E203" s="1506"/>
      <c r="F203" s="1506"/>
      <c r="G203" s="1506"/>
      <c r="H203" s="1587"/>
      <c r="I203" s="1588"/>
      <c r="J203" s="1588"/>
      <c r="K203" s="1588"/>
      <c r="L203" s="1588"/>
      <c r="M203" s="1589"/>
      <c r="N203" s="1031" t="s">
        <v>201</v>
      </c>
      <c r="O203" s="1085"/>
      <c r="P203" s="1085"/>
      <c r="Q203" s="1032"/>
      <c r="R203" s="1587"/>
      <c r="S203" s="1588"/>
      <c r="T203" s="1588"/>
      <c r="U203" s="1588"/>
      <c r="V203" s="1588"/>
      <c r="W203" s="1589"/>
      <c r="X203" s="1031" t="s">
        <v>75</v>
      </c>
      <c r="Y203" s="1085"/>
      <c r="Z203" s="1085"/>
      <c r="AA203" s="1588"/>
      <c r="AB203" s="1588"/>
      <c r="AC203" s="1588"/>
      <c r="AD203" s="1589"/>
      <c r="AE203" s="1031" t="s">
        <v>76</v>
      </c>
      <c r="AF203" s="1032"/>
      <c r="AG203" s="1587"/>
      <c r="AH203" s="1588"/>
      <c r="AI203" s="1588"/>
      <c r="AJ203" s="1588"/>
      <c r="AK203" s="1588"/>
      <c r="AL203" s="1588"/>
      <c r="AM203" s="1684"/>
      <c r="AN203" s="315"/>
      <c r="AO203" s="316"/>
      <c r="AP203" s="315"/>
      <c r="AQ203" s="315"/>
      <c r="AR203" s="315"/>
      <c r="AS203" s="315"/>
      <c r="AT203" s="315"/>
      <c r="AU203" s="315"/>
      <c r="AV203" s="315"/>
      <c r="AW203" s="317"/>
      <c r="BN203" s="76"/>
    </row>
    <row r="204" spans="1:49" s="77" customFormat="1" ht="31.5" customHeight="1" hidden="1">
      <c r="A204" s="1547" t="s">
        <v>348</v>
      </c>
      <c r="B204" s="1292"/>
      <c r="C204" s="1292"/>
      <c r="D204" s="1292"/>
      <c r="E204" s="1292"/>
      <c r="F204" s="1292"/>
      <c r="G204" s="1292"/>
      <c r="H204" s="1723"/>
      <c r="I204" s="1723"/>
      <c r="J204" s="1723"/>
      <c r="K204" s="1723"/>
      <c r="L204" s="1723"/>
      <c r="M204" s="1723"/>
      <c r="N204" s="1723"/>
      <c r="O204" s="1723"/>
      <c r="P204" s="1723"/>
      <c r="Q204" s="1723"/>
      <c r="R204" s="1723"/>
      <c r="S204" s="1723"/>
      <c r="T204" s="1723"/>
      <c r="U204" s="1723"/>
      <c r="V204" s="1723"/>
      <c r="W204" s="1723"/>
      <c r="X204" s="1723"/>
      <c r="Y204" s="1723"/>
      <c r="Z204" s="1723"/>
      <c r="AA204" s="1724"/>
      <c r="AB204" s="1292" t="s">
        <v>349</v>
      </c>
      <c r="AC204" s="1292"/>
      <c r="AD204" s="1706"/>
      <c r="AE204" s="1301"/>
      <c r="AF204" s="1302"/>
      <c r="AG204" s="1302"/>
      <c r="AH204" s="1302"/>
      <c r="AI204" s="1302"/>
      <c r="AJ204" s="1302"/>
      <c r="AK204" s="1302"/>
      <c r="AL204" s="1302"/>
      <c r="AM204" s="1696"/>
      <c r="AN204" s="315"/>
      <c r="AO204" s="315"/>
      <c r="AP204" s="315"/>
      <c r="AQ204" s="315"/>
      <c r="AR204" s="315"/>
      <c r="AS204" s="315"/>
      <c r="AT204" s="315"/>
      <c r="AU204" s="315"/>
      <c r="AV204" s="315"/>
      <c r="AW204" s="317"/>
    </row>
    <row r="205" spans="1:49" s="77" customFormat="1" ht="30.75" customHeight="1" hidden="1" thickBot="1">
      <c r="A205" s="1397" t="s">
        <v>51</v>
      </c>
      <c r="B205" s="1398"/>
      <c r="C205" s="1398"/>
      <c r="D205" s="1398"/>
      <c r="E205" s="1398"/>
      <c r="F205" s="1398"/>
      <c r="G205" s="1399"/>
      <c r="H205" s="1526" t="s">
        <v>52</v>
      </c>
      <c r="I205" s="1526"/>
      <c r="J205" s="1526"/>
      <c r="K205" s="1520"/>
      <c r="L205" s="1521"/>
      <c r="M205" s="1522" t="s">
        <v>327</v>
      </c>
      <c r="N205" s="1523"/>
      <c r="O205" s="1523"/>
      <c r="P205" s="1518"/>
      <c r="Q205" s="1518"/>
      <c r="R205" s="1518"/>
      <c r="S205" s="1518"/>
      <c r="T205" s="1527" t="s">
        <v>53</v>
      </c>
      <c r="U205" s="1398"/>
      <c r="V205" s="1398"/>
      <c r="W205" s="1529"/>
      <c r="X205" s="1530"/>
      <c r="Y205" s="1530"/>
      <c r="Z205" s="1530"/>
      <c r="AA205" s="1531"/>
      <c r="AB205" s="1517" t="s">
        <v>386</v>
      </c>
      <c r="AC205" s="1517"/>
      <c r="AD205" s="1592"/>
      <c r="AE205" s="1593"/>
      <c r="AF205" s="1593"/>
      <c r="AG205" s="1594"/>
      <c r="AH205" s="1568" t="s">
        <v>54</v>
      </c>
      <c r="AI205" s="1568"/>
      <c r="AJ205" s="1529"/>
      <c r="AK205" s="1530"/>
      <c r="AL205" s="1530"/>
      <c r="AM205" s="1531"/>
      <c r="AN205" s="315"/>
      <c r="AO205" s="315"/>
      <c r="AP205" s="315"/>
      <c r="AQ205" s="315"/>
      <c r="AR205" s="315"/>
      <c r="AS205" s="315"/>
      <c r="AT205" s="315"/>
      <c r="AU205" s="315"/>
      <c r="AV205" s="315"/>
      <c r="AW205" s="317"/>
    </row>
    <row r="206" spans="1:49" s="77" customFormat="1" ht="18" customHeight="1" hidden="1">
      <c r="A206" s="1322" t="s">
        <v>577</v>
      </c>
      <c r="B206" s="1323"/>
      <c r="C206" s="1323"/>
      <c r="D206" s="1323"/>
      <c r="E206" s="1323"/>
      <c r="F206" s="1323"/>
      <c r="G206" s="1323"/>
      <c r="H206" s="1323"/>
      <c r="I206" s="1323"/>
      <c r="J206" s="1323"/>
      <c r="K206" s="1323"/>
      <c r="L206" s="1323"/>
      <c r="M206" s="1323"/>
      <c r="N206" s="1323"/>
      <c r="O206" s="1323"/>
      <c r="P206" s="1323"/>
      <c r="Q206" s="1323"/>
      <c r="R206" s="1323"/>
      <c r="S206" s="1323"/>
      <c r="T206" s="1323"/>
      <c r="U206" s="1323"/>
      <c r="V206" s="1323"/>
      <c r="W206" s="1323"/>
      <c r="X206" s="1323"/>
      <c r="Y206" s="1323"/>
      <c r="Z206" s="1323"/>
      <c r="AA206" s="1323"/>
      <c r="AB206" s="1323"/>
      <c r="AC206" s="1323"/>
      <c r="AD206" s="1323"/>
      <c r="AE206" s="1323"/>
      <c r="AF206" s="1323"/>
      <c r="AG206" s="1323"/>
      <c r="AH206" s="1323"/>
      <c r="AI206" s="1323"/>
      <c r="AJ206" s="1323"/>
      <c r="AK206" s="1323"/>
      <c r="AL206" s="1323"/>
      <c r="AM206" s="1324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7"/>
    </row>
    <row r="207" spans="1:49" s="77" customFormat="1" ht="24.75" customHeight="1" hidden="1">
      <c r="A207" s="1590" t="s">
        <v>33</v>
      </c>
      <c r="B207" s="1591"/>
      <c r="C207" s="1591"/>
      <c r="D207" s="1591"/>
      <c r="E207" s="1591"/>
      <c r="F207" s="1591"/>
      <c r="G207" s="1591"/>
      <c r="H207" s="1559"/>
      <c r="I207" s="1559"/>
      <c r="J207" s="1559"/>
      <c r="K207" s="1559"/>
      <c r="L207" s="1559"/>
      <c r="M207" s="1559"/>
      <c r="N207" s="1559"/>
      <c r="O207" s="1559"/>
      <c r="P207" s="1559"/>
      <c r="Q207" s="1559"/>
      <c r="R207" s="1559"/>
      <c r="S207" s="1559"/>
      <c r="T207" s="1559"/>
      <c r="U207" s="1559"/>
      <c r="V207" s="1559"/>
      <c r="W207" s="1559"/>
      <c r="X207" s="1559"/>
      <c r="Y207" s="1559"/>
      <c r="Z207" s="1559"/>
      <c r="AA207" s="1560"/>
      <c r="AB207" s="1595" t="s">
        <v>109</v>
      </c>
      <c r="AC207" s="1596"/>
      <c r="AD207" s="1596"/>
      <c r="AE207" s="1412"/>
      <c r="AF207" s="1412"/>
      <c r="AG207" s="1412"/>
      <c r="AH207" s="1412"/>
      <c r="AI207" s="1412"/>
      <c r="AJ207" s="1412"/>
      <c r="AK207" s="1412"/>
      <c r="AL207" s="1412"/>
      <c r="AM207" s="1413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7"/>
    </row>
    <row r="208" spans="1:49" s="77" customFormat="1" ht="24.75" customHeight="1" hidden="1">
      <c r="A208" s="1467" t="s">
        <v>57</v>
      </c>
      <c r="B208" s="1467"/>
      <c r="C208" s="1467"/>
      <c r="D208" s="1467"/>
      <c r="E208" s="1467"/>
      <c r="F208" s="1467"/>
      <c r="G208" s="1467"/>
      <c r="H208" s="1467"/>
      <c r="I208" s="1467"/>
      <c r="J208" s="1467"/>
      <c r="K208" s="1468"/>
      <c r="L208" s="1519"/>
      <c r="M208" s="1519"/>
      <c r="N208" s="1519"/>
      <c r="O208" s="1519"/>
      <c r="P208" s="1519"/>
      <c r="Q208" s="1519"/>
      <c r="R208" s="1519"/>
      <c r="S208" s="1519"/>
      <c r="T208" s="1519"/>
      <c r="U208" s="1449" t="s">
        <v>55</v>
      </c>
      <c r="V208" s="1449"/>
      <c r="W208" s="1449"/>
      <c r="X208" s="1449"/>
      <c r="Y208" s="1449"/>
      <c r="Z208" s="1519"/>
      <c r="AA208" s="1519"/>
      <c r="AB208" s="1519"/>
      <c r="AC208" s="1519"/>
      <c r="AD208" s="1519"/>
      <c r="AE208" s="1449" t="s">
        <v>56</v>
      </c>
      <c r="AF208" s="1449"/>
      <c r="AG208" s="1449"/>
      <c r="AH208" s="1449"/>
      <c r="AI208" s="1597"/>
      <c r="AJ208" s="1598"/>
      <c r="AK208" s="1598"/>
      <c r="AL208" s="1598"/>
      <c r="AM208" s="1599"/>
      <c r="AN208" s="156"/>
      <c r="AO208" s="156"/>
      <c r="AP208" s="156"/>
      <c r="AQ208" s="156"/>
      <c r="AR208" s="315"/>
      <c r="AS208" s="315"/>
      <c r="AT208" s="315"/>
      <c r="AU208" s="315"/>
      <c r="AV208" s="315"/>
      <c r="AW208" s="317"/>
    </row>
    <row r="209" spans="1:49" s="77" customFormat="1" ht="24.75" customHeight="1" hidden="1">
      <c r="A209" s="1294" t="s">
        <v>242</v>
      </c>
      <c r="B209" s="1295"/>
      <c r="C209" s="1295"/>
      <c r="D209" s="1295"/>
      <c r="E209" s="1295"/>
      <c r="F209" s="1295"/>
      <c r="G209" s="1442"/>
      <c r="H209" s="1394" t="s">
        <v>341</v>
      </c>
      <c r="I209" s="1394"/>
      <c r="J209" s="1409"/>
      <c r="K209" s="1410"/>
      <c r="L209" s="1410"/>
      <c r="M209" s="1410"/>
      <c r="N209" s="1410"/>
      <c r="O209" s="1411"/>
      <c r="P209" s="1394" t="s">
        <v>342</v>
      </c>
      <c r="Q209" s="1394"/>
      <c r="R209" s="1375"/>
      <c r="S209" s="1375"/>
      <c r="T209" s="1375"/>
      <c r="U209" s="1375"/>
      <c r="V209" s="1375"/>
      <c r="W209" s="1375"/>
      <c r="X209" s="1394" t="s">
        <v>343</v>
      </c>
      <c r="Y209" s="1394"/>
      <c r="Z209" s="1375"/>
      <c r="AA209" s="1375"/>
      <c r="AB209" s="1375"/>
      <c r="AC209" s="1375"/>
      <c r="AD209" s="1375"/>
      <c r="AE209" s="1375"/>
      <c r="AF209" s="1375"/>
      <c r="AG209" s="1375"/>
      <c r="AH209" s="1375"/>
      <c r="AI209" s="1375"/>
      <c r="AJ209" s="1375"/>
      <c r="AK209" s="1375"/>
      <c r="AL209" s="1375"/>
      <c r="AM209" s="1376"/>
      <c r="AN209" s="156"/>
      <c r="AO209" s="156"/>
      <c r="AP209" s="156"/>
      <c r="AQ209" s="156"/>
      <c r="AR209" s="315"/>
      <c r="AS209" s="315"/>
      <c r="AT209" s="315"/>
      <c r="AU209" s="315"/>
      <c r="AV209" s="315"/>
      <c r="AW209" s="317"/>
    </row>
    <row r="210" spans="1:49" s="77" customFormat="1" ht="24.75" customHeight="1" hidden="1">
      <c r="A210" s="1443"/>
      <c r="B210" s="1444"/>
      <c r="C210" s="1444"/>
      <c r="D210" s="1444"/>
      <c r="E210" s="1444"/>
      <c r="F210" s="1444"/>
      <c r="G210" s="1445"/>
      <c r="H210" s="1394" t="s">
        <v>344</v>
      </c>
      <c r="I210" s="1394"/>
      <c r="J210" s="1375"/>
      <c r="K210" s="1375"/>
      <c r="L210" s="1375"/>
      <c r="M210" s="1375"/>
      <c r="N210" s="1375"/>
      <c r="O210" s="1375"/>
      <c r="P210" s="1375"/>
      <c r="Q210" s="1375"/>
      <c r="R210" s="1375"/>
      <c r="S210" s="1375"/>
      <c r="T210" s="1375"/>
      <c r="U210" s="1375"/>
      <c r="V210" s="1375"/>
      <c r="W210" s="1375"/>
      <c r="X210" s="1394" t="s">
        <v>345</v>
      </c>
      <c r="Y210" s="1394"/>
      <c r="Z210" s="1394"/>
      <c r="AA210" s="1394"/>
      <c r="AB210" s="1394"/>
      <c r="AC210" s="1375"/>
      <c r="AD210" s="1375"/>
      <c r="AE210" s="1375"/>
      <c r="AF210" s="1375"/>
      <c r="AG210" s="1394" t="s">
        <v>346</v>
      </c>
      <c r="AH210" s="1394"/>
      <c r="AI210" s="1394"/>
      <c r="AJ210" s="1375"/>
      <c r="AK210" s="1375"/>
      <c r="AL210" s="1375"/>
      <c r="AM210" s="1376"/>
      <c r="AN210" s="156"/>
      <c r="AO210" s="156"/>
      <c r="AP210" s="156"/>
      <c r="AQ210" s="156"/>
      <c r="AR210" s="315"/>
      <c r="AS210" s="315"/>
      <c r="AT210" s="315"/>
      <c r="AU210" s="315"/>
      <c r="AV210" s="315"/>
      <c r="AW210" s="317"/>
    </row>
    <row r="211" spans="1:66" s="77" customFormat="1" ht="21" customHeight="1" hidden="1">
      <c r="A211" s="1344" t="s">
        <v>340</v>
      </c>
      <c r="B211" s="1345"/>
      <c r="C211" s="1345"/>
      <c r="D211" s="1345"/>
      <c r="E211" s="1345"/>
      <c r="F211" s="1345"/>
      <c r="G211" s="1346"/>
      <c r="H211" s="1454" t="s">
        <v>341</v>
      </c>
      <c r="I211" s="1454"/>
      <c r="J211" s="1567"/>
      <c r="K211" s="1567"/>
      <c r="L211" s="1567"/>
      <c r="M211" s="1567"/>
      <c r="N211" s="1567"/>
      <c r="O211" s="1567"/>
      <c r="P211" s="1454" t="s">
        <v>342</v>
      </c>
      <c r="Q211" s="1454"/>
      <c r="R211" s="1528"/>
      <c r="S211" s="1528"/>
      <c r="T211" s="1528"/>
      <c r="U211" s="1528"/>
      <c r="V211" s="1528"/>
      <c r="W211" s="1528"/>
      <c r="X211" s="1454" t="s">
        <v>343</v>
      </c>
      <c r="Y211" s="1454"/>
      <c r="Z211" s="1528"/>
      <c r="AA211" s="1528"/>
      <c r="AB211" s="1528"/>
      <c r="AC211" s="1528"/>
      <c r="AD211" s="1528"/>
      <c r="AE211" s="1528"/>
      <c r="AF211" s="1528"/>
      <c r="AG211" s="1528"/>
      <c r="AH211" s="1528"/>
      <c r="AI211" s="1528"/>
      <c r="AJ211" s="1528"/>
      <c r="AK211" s="1528"/>
      <c r="AL211" s="1528"/>
      <c r="AM211" s="1561"/>
      <c r="AN211" s="315"/>
      <c r="AO211" s="316"/>
      <c r="AP211" s="315"/>
      <c r="AQ211" s="315"/>
      <c r="AR211" s="315"/>
      <c r="AS211" s="315"/>
      <c r="AT211" s="315"/>
      <c r="AU211" s="315"/>
      <c r="AV211" s="315"/>
      <c r="AW211" s="317"/>
      <c r="BN211" s="76"/>
    </row>
    <row r="212" spans="1:66" s="77" customFormat="1" ht="21" customHeight="1" hidden="1">
      <c r="A212" s="1404"/>
      <c r="B212" s="1405"/>
      <c r="C212" s="1405"/>
      <c r="D212" s="1405"/>
      <c r="E212" s="1405"/>
      <c r="F212" s="1405"/>
      <c r="G212" s="1406"/>
      <c r="H212" s="1454" t="s">
        <v>344</v>
      </c>
      <c r="I212" s="1454"/>
      <c r="J212" s="1528"/>
      <c r="K212" s="1528"/>
      <c r="L212" s="1528"/>
      <c r="M212" s="1528"/>
      <c r="N212" s="1528"/>
      <c r="O212" s="1528"/>
      <c r="P212" s="1528"/>
      <c r="Q212" s="1528"/>
      <c r="R212" s="1528"/>
      <c r="S212" s="1528"/>
      <c r="T212" s="1528"/>
      <c r="U212" s="1528"/>
      <c r="V212" s="1528"/>
      <c r="W212" s="1528"/>
      <c r="X212" s="1454" t="s">
        <v>345</v>
      </c>
      <c r="Y212" s="1454"/>
      <c r="Z212" s="1454"/>
      <c r="AA212" s="1454"/>
      <c r="AB212" s="1454"/>
      <c r="AC212" s="1528"/>
      <c r="AD212" s="1528"/>
      <c r="AE212" s="1528"/>
      <c r="AF212" s="1528"/>
      <c r="AG212" s="1454" t="s">
        <v>346</v>
      </c>
      <c r="AH212" s="1454"/>
      <c r="AI212" s="1454"/>
      <c r="AJ212" s="1528"/>
      <c r="AK212" s="1528"/>
      <c r="AL212" s="1528"/>
      <c r="AM212" s="1561"/>
      <c r="AN212" s="315"/>
      <c r="AO212" s="316"/>
      <c r="AP212" s="315"/>
      <c r="AQ212" s="315"/>
      <c r="AR212" s="315"/>
      <c r="AS212" s="315"/>
      <c r="AT212" s="315"/>
      <c r="AU212" s="315"/>
      <c r="AV212" s="315"/>
      <c r="AW212" s="317"/>
      <c r="BN212" s="76"/>
    </row>
    <row r="213" spans="1:49" s="77" customFormat="1" ht="33.75" customHeight="1" hidden="1">
      <c r="A213" s="1397" t="s">
        <v>51</v>
      </c>
      <c r="B213" s="1398"/>
      <c r="C213" s="1398"/>
      <c r="D213" s="1398"/>
      <c r="E213" s="1398"/>
      <c r="F213" s="1398"/>
      <c r="G213" s="1399"/>
      <c r="H213" s="1526" t="s">
        <v>52</v>
      </c>
      <c r="I213" s="1526"/>
      <c r="J213" s="1526"/>
      <c r="K213" s="1520"/>
      <c r="L213" s="1521"/>
      <c r="M213" s="1522" t="s">
        <v>327</v>
      </c>
      <c r="N213" s="1523"/>
      <c r="O213" s="1523"/>
      <c r="P213" s="1518"/>
      <c r="Q213" s="1518"/>
      <c r="R213" s="1518"/>
      <c r="S213" s="1518"/>
      <c r="T213" s="1527" t="s">
        <v>53</v>
      </c>
      <c r="U213" s="1398"/>
      <c r="V213" s="1398"/>
      <c r="W213" s="1529"/>
      <c r="X213" s="1530"/>
      <c r="Y213" s="1530"/>
      <c r="Z213" s="1530"/>
      <c r="AA213" s="1531"/>
      <c r="AB213" s="1517" t="s">
        <v>386</v>
      </c>
      <c r="AC213" s="1517"/>
      <c r="AD213" s="1564"/>
      <c r="AE213" s="1565"/>
      <c r="AF213" s="1565"/>
      <c r="AG213" s="1566"/>
      <c r="AH213" s="1568" t="s">
        <v>54</v>
      </c>
      <c r="AI213" s="1568"/>
      <c r="AJ213" s="1529"/>
      <c r="AK213" s="1530"/>
      <c r="AL213" s="1530"/>
      <c r="AM213" s="1531"/>
      <c r="AN213" s="315"/>
      <c r="AO213" s="315"/>
      <c r="AP213" s="315"/>
      <c r="AQ213" s="315"/>
      <c r="AR213" s="315"/>
      <c r="AS213" s="315"/>
      <c r="AT213" s="315"/>
      <c r="AU213" s="315"/>
      <c r="AV213" s="315"/>
      <c r="AW213" s="317"/>
    </row>
    <row r="214" spans="1:49" s="77" customFormat="1" ht="33.75" customHeight="1" hidden="1" thickBot="1">
      <c r="A214" s="1023" t="s">
        <v>615</v>
      </c>
      <c r="B214" s="1024"/>
      <c r="C214" s="1024"/>
      <c r="D214" s="1024"/>
      <c r="E214" s="1024"/>
      <c r="F214" s="1024"/>
      <c r="G214" s="1024"/>
      <c r="H214" s="1024"/>
      <c r="I214" s="1024"/>
      <c r="J214" s="1024"/>
      <c r="K214" s="1024"/>
      <c r="L214" s="1024"/>
      <c r="M214" s="1024"/>
      <c r="N214" s="1024"/>
      <c r="O214" s="1024"/>
      <c r="P214" s="1024"/>
      <c r="Q214" s="1025"/>
      <c r="R214" s="1231"/>
      <c r="S214" s="1232"/>
      <c r="T214" s="1232"/>
      <c r="U214" s="1232"/>
      <c r="V214" s="1232"/>
      <c r="W214" s="1232"/>
      <c r="X214" s="1232"/>
      <c r="Y214" s="1232"/>
      <c r="Z214" s="1227" t="s">
        <v>616</v>
      </c>
      <c r="AA214" s="1024"/>
      <c r="AB214" s="1024"/>
      <c r="AC214" s="1024"/>
      <c r="AD214" s="1024"/>
      <c r="AE214" s="1024"/>
      <c r="AF214" s="1024"/>
      <c r="AG214" s="1024"/>
      <c r="AH214" s="1025"/>
      <c r="AI214" s="1190"/>
      <c r="AJ214" s="1191"/>
      <c r="AK214" s="1191"/>
      <c r="AL214" s="1191"/>
      <c r="AM214" s="1191"/>
      <c r="AN214" s="315"/>
      <c r="AO214" s="315"/>
      <c r="AP214" s="315"/>
      <c r="AQ214" s="315"/>
      <c r="AR214" s="315"/>
      <c r="AS214" s="315"/>
      <c r="AT214" s="315"/>
      <c r="AU214" s="315"/>
      <c r="AV214" s="315"/>
      <c r="AW214" s="317"/>
    </row>
    <row r="215" spans="1:49" s="77" customFormat="1" ht="36" customHeight="1" hidden="1">
      <c r="A215" s="998" t="s">
        <v>581</v>
      </c>
      <c r="B215" s="1364"/>
      <c r="C215" s="1364"/>
      <c r="D215" s="1364"/>
      <c r="E215" s="1364"/>
      <c r="F215" s="1364"/>
      <c r="G215" s="1364"/>
      <c r="H215" s="1364"/>
      <c r="I215" s="1364"/>
      <c r="J215" s="1364"/>
      <c r="K215" s="1364"/>
      <c r="L215" s="1364"/>
      <c r="M215" s="1364"/>
      <c r="N215" s="1364"/>
      <c r="O215" s="1364"/>
      <c r="P215" s="1364"/>
      <c r="Q215" s="1364"/>
      <c r="R215" s="1364"/>
      <c r="S215" s="1364"/>
      <c r="T215" s="1364"/>
      <c r="U215" s="1364"/>
      <c r="V215" s="1364"/>
      <c r="W215" s="1364"/>
      <c r="X215" s="1364"/>
      <c r="Y215" s="1364"/>
      <c r="Z215" s="1364"/>
      <c r="AA215" s="1364"/>
      <c r="AB215" s="1364"/>
      <c r="AC215" s="1364"/>
      <c r="AD215" s="1364"/>
      <c r="AE215" s="1364"/>
      <c r="AF215" s="1364"/>
      <c r="AG215" s="1364"/>
      <c r="AH215" s="1364"/>
      <c r="AI215" s="1364"/>
      <c r="AJ215" s="1364"/>
      <c r="AK215" s="1364"/>
      <c r="AL215" s="1364"/>
      <c r="AM215" s="1365"/>
      <c r="AN215" s="315"/>
      <c r="AO215" s="315"/>
      <c r="AP215" s="315"/>
      <c r="AQ215" s="315"/>
      <c r="AR215" s="315"/>
      <c r="AS215" s="315"/>
      <c r="AT215" s="315"/>
      <c r="AU215" s="315"/>
      <c r="AV215" s="315"/>
      <c r="AW215" s="317"/>
    </row>
    <row r="216" spans="1:49" s="77" customFormat="1" ht="41.25" customHeight="1" hidden="1">
      <c r="A216" s="1370" t="s">
        <v>578</v>
      </c>
      <c r="B216" s="1371"/>
      <c r="C216" s="1371"/>
      <c r="D216" s="1371"/>
      <c r="E216" s="1371"/>
      <c r="F216" s="1371"/>
      <c r="G216" s="1372"/>
      <c r="H216" s="1252">
        <v>0</v>
      </c>
      <c r="I216" s="1252"/>
      <c r="J216" s="1252"/>
      <c r="K216" s="1252"/>
      <c r="L216" s="1252"/>
      <c r="M216" s="1252">
        <v>0</v>
      </c>
      <c r="N216" s="1252"/>
      <c r="O216" s="1252"/>
      <c r="P216" s="1252"/>
      <c r="Q216" s="1252"/>
      <c r="R216" s="1252"/>
      <c r="S216" s="1252">
        <v>0</v>
      </c>
      <c r="T216" s="1252"/>
      <c r="U216" s="1252"/>
      <c r="V216" s="1252"/>
      <c r="W216" s="1252"/>
      <c r="X216" s="1252"/>
      <c r="Y216" s="1252"/>
      <c r="Z216" s="1252">
        <v>0</v>
      </c>
      <c r="AA216" s="1252"/>
      <c r="AB216" s="1252"/>
      <c r="AC216" s="1252">
        <v>0</v>
      </c>
      <c r="AD216" s="1252"/>
      <c r="AE216" s="1252"/>
      <c r="AF216" s="1252"/>
      <c r="AG216" s="1252"/>
      <c r="AH216" s="1252"/>
      <c r="AI216" s="1252">
        <v>0</v>
      </c>
      <c r="AJ216" s="1252"/>
      <c r="AK216" s="1252"/>
      <c r="AL216" s="1252"/>
      <c r="AM216" s="1252"/>
      <c r="AN216" s="315"/>
      <c r="AO216" s="315"/>
      <c r="AP216" s="315"/>
      <c r="AQ216" s="315"/>
      <c r="AR216" s="315"/>
      <c r="AS216" s="315"/>
      <c r="AT216" s="315"/>
      <c r="AU216" s="315"/>
      <c r="AV216" s="315"/>
      <c r="AW216" s="317"/>
    </row>
    <row r="217" spans="1:49" s="77" customFormat="1" ht="45.75" customHeight="1" hidden="1" thickBot="1">
      <c r="A217" s="1370" t="s">
        <v>579</v>
      </c>
      <c r="B217" s="1371"/>
      <c r="C217" s="1371"/>
      <c r="D217" s="1371"/>
      <c r="E217" s="1371"/>
      <c r="F217" s="1371"/>
      <c r="G217" s="1372"/>
      <c r="H217" s="1252">
        <v>0</v>
      </c>
      <c r="I217" s="1252"/>
      <c r="J217" s="1252"/>
      <c r="K217" s="1252"/>
      <c r="L217" s="1252"/>
      <c r="M217" s="1252">
        <v>0</v>
      </c>
      <c r="N217" s="1252"/>
      <c r="O217" s="1252"/>
      <c r="P217" s="1252"/>
      <c r="Q217" s="1252"/>
      <c r="R217" s="1252"/>
      <c r="S217" s="1252">
        <v>0</v>
      </c>
      <c r="T217" s="1252"/>
      <c r="U217" s="1252"/>
      <c r="V217" s="1252"/>
      <c r="W217" s="1252"/>
      <c r="X217" s="1252"/>
      <c r="Y217" s="1252"/>
      <c r="Z217" s="1252">
        <v>0</v>
      </c>
      <c r="AA217" s="1252"/>
      <c r="AB217" s="1252"/>
      <c r="AC217" s="1252">
        <v>0</v>
      </c>
      <c r="AD217" s="1252"/>
      <c r="AE217" s="1252"/>
      <c r="AF217" s="1252"/>
      <c r="AG217" s="1252"/>
      <c r="AH217" s="1252"/>
      <c r="AI217" s="1252">
        <v>0</v>
      </c>
      <c r="AJ217" s="1252"/>
      <c r="AK217" s="1252"/>
      <c r="AL217" s="1252"/>
      <c r="AM217" s="1252"/>
      <c r="AN217" s="315"/>
      <c r="AO217" s="315"/>
      <c r="AP217" s="315"/>
      <c r="AQ217" s="315"/>
      <c r="AR217" s="315"/>
      <c r="AS217" s="315"/>
      <c r="AT217" s="315"/>
      <c r="AU217" s="315"/>
      <c r="AV217" s="315"/>
      <c r="AW217" s="317"/>
    </row>
    <row r="218" spans="1:49" s="77" customFormat="1" ht="36.75" customHeight="1" hidden="1">
      <c r="A218" s="998" t="s">
        <v>582</v>
      </c>
      <c r="B218" s="1364"/>
      <c r="C218" s="1364"/>
      <c r="D218" s="1364"/>
      <c r="E218" s="1364"/>
      <c r="F218" s="1364"/>
      <c r="G218" s="1364"/>
      <c r="H218" s="1364"/>
      <c r="I218" s="1364"/>
      <c r="J218" s="1364"/>
      <c r="K218" s="1364"/>
      <c r="L218" s="1364"/>
      <c r="M218" s="1364"/>
      <c r="N218" s="1364"/>
      <c r="O218" s="1364"/>
      <c r="P218" s="1364"/>
      <c r="Q218" s="1364"/>
      <c r="R218" s="1364"/>
      <c r="S218" s="1364"/>
      <c r="T218" s="1364"/>
      <c r="U218" s="1364"/>
      <c r="V218" s="1364"/>
      <c r="W218" s="1364"/>
      <c r="X218" s="1364"/>
      <c r="Y218" s="1364"/>
      <c r="Z218" s="1364"/>
      <c r="AA218" s="1364"/>
      <c r="AB218" s="1364"/>
      <c r="AC218" s="1364"/>
      <c r="AD218" s="1364"/>
      <c r="AE218" s="1364"/>
      <c r="AF218" s="1364"/>
      <c r="AG218" s="1364"/>
      <c r="AH218" s="1364"/>
      <c r="AI218" s="1364"/>
      <c r="AJ218" s="1364"/>
      <c r="AK218" s="1364"/>
      <c r="AL218" s="1364"/>
      <c r="AM218" s="1365"/>
      <c r="AN218" s="315"/>
      <c r="AO218" s="315"/>
      <c r="AP218" s="315"/>
      <c r="AQ218" s="315"/>
      <c r="AR218" s="315"/>
      <c r="AS218" s="315"/>
      <c r="AT218" s="315"/>
      <c r="AU218" s="315"/>
      <c r="AV218" s="315"/>
      <c r="AW218" s="317"/>
    </row>
    <row r="219" spans="1:49" s="77" customFormat="1" ht="18" customHeight="1" hidden="1">
      <c r="A219" s="1601" t="s">
        <v>576</v>
      </c>
      <c r="B219" s="1602"/>
      <c r="C219" s="1602"/>
      <c r="D219" s="1602"/>
      <c r="E219" s="1602"/>
      <c r="F219" s="1602"/>
      <c r="G219" s="1602"/>
      <c r="H219" s="1567" t="s">
        <v>137</v>
      </c>
      <c r="I219" s="1567"/>
      <c r="J219" s="1567"/>
      <c r="K219" s="1567"/>
      <c r="L219" s="1567"/>
      <c r="M219" s="1567"/>
      <c r="N219" s="1567"/>
      <c r="O219" s="1567"/>
      <c r="P219" s="1567" t="s">
        <v>137</v>
      </c>
      <c r="Q219" s="1567"/>
      <c r="R219" s="1567"/>
      <c r="S219" s="1567"/>
      <c r="T219" s="1567"/>
      <c r="U219" s="1567"/>
      <c r="V219" s="1567"/>
      <c r="W219" s="1567"/>
      <c r="X219" s="1567" t="s">
        <v>199</v>
      </c>
      <c r="Y219" s="1567"/>
      <c r="Z219" s="1567"/>
      <c r="AA219" s="1567"/>
      <c r="AB219" s="1567"/>
      <c r="AC219" s="1567"/>
      <c r="AD219" s="1567"/>
      <c r="AE219" s="1567"/>
      <c r="AF219" s="1567" t="s">
        <v>137</v>
      </c>
      <c r="AG219" s="1567"/>
      <c r="AH219" s="1567"/>
      <c r="AI219" s="1567"/>
      <c r="AJ219" s="1567"/>
      <c r="AK219" s="1567"/>
      <c r="AL219" s="1567"/>
      <c r="AM219" s="1600"/>
      <c r="AN219" s="315"/>
      <c r="AO219" s="315"/>
      <c r="AP219" s="315"/>
      <c r="AQ219" s="315"/>
      <c r="AR219" s="315"/>
      <c r="AS219" s="315"/>
      <c r="AT219" s="315"/>
      <c r="AU219" s="315"/>
      <c r="AV219" s="315"/>
      <c r="AW219" s="317"/>
    </row>
    <row r="220" spans="1:49" s="77" customFormat="1" ht="15" customHeight="1" hidden="1">
      <c r="A220" s="1453" t="s">
        <v>352</v>
      </c>
      <c r="B220" s="1454"/>
      <c r="C220" s="1454"/>
      <c r="D220" s="1454"/>
      <c r="E220" s="1454"/>
      <c r="F220" s="1454"/>
      <c r="G220" s="1454"/>
      <c r="H220" s="1571"/>
      <c r="I220" s="1571"/>
      <c r="J220" s="1571"/>
      <c r="K220" s="1571"/>
      <c r="L220" s="1571"/>
      <c r="M220" s="1571"/>
      <c r="N220" s="1571"/>
      <c r="O220" s="1571"/>
      <c r="P220" s="1571"/>
      <c r="Q220" s="1571"/>
      <c r="R220" s="1571"/>
      <c r="S220" s="1571"/>
      <c r="T220" s="1571"/>
      <c r="U220" s="1571"/>
      <c r="V220" s="1571"/>
      <c r="W220" s="1571"/>
      <c r="X220" s="1571"/>
      <c r="Y220" s="1571"/>
      <c r="Z220" s="1571"/>
      <c r="AA220" s="1571"/>
      <c r="AB220" s="1571"/>
      <c r="AC220" s="1571"/>
      <c r="AD220" s="1571"/>
      <c r="AE220" s="1571"/>
      <c r="AF220" s="1571"/>
      <c r="AG220" s="1571"/>
      <c r="AH220" s="1571"/>
      <c r="AI220" s="1571"/>
      <c r="AJ220" s="1571"/>
      <c r="AK220" s="1571"/>
      <c r="AL220" s="1571"/>
      <c r="AM220" s="1603"/>
      <c r="AN220" s="315"/>
      <c r="AO220" s="315"/>
      <c r="AP220" s="315"/>
      <c r="AQ220" s="315"/>
      <c r="AR220" s="315"/>
      <c r="AS220" s="315"/>
      <c r="AT220" s="315"/>
      <c r="AU220" s="315"/>
      <c r="AV220" s="315"/>
      <c r="AW220" s="317"/>
    </row>
    <row r="221" spans="1:49" s="77" customFormat="1" ht="18" customHeight="1" hidden="1">
      <c r="A221" s="1601" t="s">
        <v>576</v>
      </c>
      <c r="B221" s="1602"/>
      <c r="C221" s="1602"/>
      <c r="D221" s="1602"/>
      <c r="E221" s="1602"/>
      <c r="F221" s="1602"/>
      <c r="G221" s="1602"/>
      <c r="H221" s="1567" t="s">
        <v>137</v>
      </c>
      <c r="I221" s="1567"/>
      <c r="J221" s="1567"/>
      <c r="K221" s="1567"/>
      <c r="L221" s="1567"/>
      <c r="M221" s="1567"/>
      <c r="N221" s="1567"/>
      <c r="O221" s="1567"/>
      <c r="P221" s="1567" t="s">
        <v>137</v>
      </c>
      <c r="Q221" s="1567"/>
      <c r="R221" s="1567"/>
      <c r="S221" s="1567"/>
      <c r="T221" s="1567"/>
      <c r="U221" s="1567"/>
      <c r="V221" s="1567"/>
      <c r="W221" s="1567"/>
      <c r="X221" s="1567" t="s">
        <v>137</v>
      </c>
      <c r="Y221" s="1567"/>
      <c r="Z221" s="1567"/>
      <c r="AA221" s="1567"/>
      <c r="AB221" s="1567"/>
      <c r="AC221" s="1567"/>
      <c r="AD221" s="1567"/>
      <c r="AE221" s="1567"/>
      <c r="AF221" s="1567" t="s">
        <v>137</v>
      </c>
      <c r="AG221" s="1567"/>
      <c r="AH221" s="1567"/>
      <c r="AI221" s="1567"/>
      <c r="AJ221" s="1567"/>
      <c r="AK221" s="1567"/>
      <c r="AL221" s="1567"/>
      <c r="AM221" s="1600"/>
      <c r="AN221" s="315"/>
      <c r="AO221" s="315"/>
      <c r="AP221" s="315"/>
      <c r="AQ221" s="315"/>
      <c r="AR221" s="315"/>
      <c r="AS221" s="315"/>
      <c r="AT221" s="315"/>
      <c r="AU221" s="315"/>
      <c r="AV221" s="315"/>
      <c r="AW221" s="317"/>
    </row>
    <row r="222" spans="1:49" s="77" customFormat="1" ht="33.75" customHeight="1" hidden="1">
      <c r="A222" s="1453" t="s">
        <v>352</v>
      </c>
      <c r="B222" s="1454"/>
      <c r="C222" s="1454"/>
      <c r="D222" s="1454"/>
      <c r="E222" s="1454"/>
      <c r="F222" s="1454"/>
      <c r="G222" s="1454"/>
      <c r="H222" s="1571"/>
      <c r="I222" s="1571"/>
      <c r="J222" s="1571"/>
      <c r="K222" s="1571"/>
      <c r="L222" s="1571"/>
      <c r="M222" s="1571"/>
      <c r="N222" s="1571"/>
      <c r="O222" s="1571"/>
      <c r="P222" s="1571"/>
      <c r="Q222" s="1571"/>
      <c r="R222" s="1571"/>
      <c r="S222" s="1571"/>
      <c r="T222" s="1571"/>
      <c r="U222" s="1571"/>
      <c r="V222" s="1571"/>
      <c r="W222" s="1571"/>
      <c r="X222" s="1571"/>
      <c r="Y222" s="1571"/>
      <c r="Z222" s="1571"/>
      <c r="AA222" s="1571"/>
      <c r="AB222" s="1571"/>
      <c r="AC222" s="1571"/>
      <c r="AD222" s="1571"/>
      <c r="AE222" s="1571"/>
      <c r="AF222" s="1571"/>
      <c r="AG222" s="1571"/>
      <c r="AH222" s="1571"/>
      <c r="AI222" s="1571"/>
      <c r="AJ222" s="1571"/>
      <c r="AK222" s="1571"/>
      <c r="AL222" s="1571"/>
      <c r="AM222" s="1603"/>
      <c r="AN222" s="315"/>
      <c r="AO222" s="315"/>
      <c r="AP222" s="315"/>
      <c r="AQ222" s="315"/>
      <c r="AR222" s="315"/>
      <c r="AS222" s="315"/>
      <c r="AT222" s="315"/>
      <c r="AU222" s="315"/>
      <c r="AV222" s="315"/>
      <c r="AW222" s="317"/>
    </row>
    <row r="223" spans="1:49" s="77" customFormat="1" ht="33.75" customHeight="1" hidden="1" thickBot="1">
      <c r="A223" s="1308" t="s">
        <v>354</v>
      </c>
      <c r="B223" s="1309"/>
      <c r="C223" s="1309"/>
      <c r="D223" s="1309"/>
      <c r="E223" s="1309"/>
      <c r="F223" s="1309"/>
      <c r="G223" s="1309"/>
      <c r="H223" s="1309"/>
      <c r="I223" s="1309"/>
      <c r="J223" s="1309"/>
      <c r="K223" s="1309"/>
      <c r="L223" s="1309"/>
      <c r="M223" s="1309"/>
      <c r="N223" s="1309"/>
      <c r="O223" s="1309"/>
      <c r="P223" s="1309"/>
      <c r="Q223" s="1309"/>
      <c r="R223" s="1309"/>
      <c r="S223" s="1309"/>
      <c r="T223" s="1309"/>
      <c r="U223" s="1309"/>
      <c r="V223" s="1309"/>
      <c r="W223" s="1309"/>
      <c r="X223" s="1309"/>
      <c r="Y223" s="1309"/>
      <c r="Z223" s="1309"/>
      <c r="AA223" s="1309"/>
      <c r="AB223" s="1309"/>
      <c r="AC223" s="1309"/>
      <c r="AD223" s="1309"/>
      <c r="AE223" s="1309"/>
      <c r="AF223" s="1309"/>
      <c r="AG223" s="1309"/>
      <c r="AH223" s="1309"/>
      <c r="AI223" s="1309"/>
      <c r="AJ223" s="1309"/>
      <c r="AK223" s="1309"/>
      <c r="AL223" s="1309"/>
      <c r="AM223" s="1604"/>
      <c r="AN223" s="315"/>
      <c r="AO223" s="315"/>
      <c r="AP223" s="315"/>
      <c r="AQ223" s="315"/>
      <c r="AR223" s="315"/>
      <c r="AS223" s="315"/>
      <c r="AT223" s="315"/>
      <c r="AU223" s="315"/>
      <c r="AV223" s="315"/>
      <c r="AW223" s="317"/>
    </row>
    <row r="224" spans="1:49" s="77" customFormat="1" ht="27" customHeight="1" hidden="1">
      <c r="A224" s="1322" t="s">
        <v>355</v>
      </c>
      <c r="B224" s="1323"/>
      <c r="C224" s="1323"/>
      <c r="D224" s="1323"/>
      <c r="E224" s="1323"/>
      <c r="F224" s="1323"/>
      <c r="G224" s="1323"/>
      <c r="H224" s="1323"/>
      <c r="I224" s="1323"/>
      <c r="J224" s="1323"/>
      <c r="K224" s="1323"/>
      <c r="L224" s="1323"/>
      <c r="M224" s="1323"/>
      <c r="N224" s="1323"/>
      <c r="O224" s="1323"/>
      <c r="P224" s="1323"/>
      <c r="Q224" s="1323"/>
      <c r="R224" s="1323"/>
      <c r="S224" s="1323"/>
      <c r="T224" s="1323"/>
      <c r="U224" s="1323"/>
      <c r="V224" s="1323"/>
      <c r="W224" s="1323"/>
      <c r="X224" s="1323"/>
      <c r="Y224" s="1323"/>
      <c r="Z224" s="1323"/>
      <c r="AA224" s="1323"/>
      <c r="AB224" s="1323"/>
      <c r="AC224" s="1323"/>
      <c r="AD224" s="1323"/>
      <c r="AE224" s="1323"/>
      <c r="AF224" s="1323"/>
      <c r="AG224" s="1323"/>
      <c r="AH224" s="1323"/>
      <c r="AI224" s="1323"/>
      <c r="AJ224" s="1323"/>
      <c r="AK224" s="1323"/>
      <c r="AL224" s="1323"/>
      <c r="AM224" s="1324"/>
      <c r="AN224" s="315"/>
      <c r="AO224" s="315"/>
      <c r="AP224" s="315"/>
      <c r="AQ224" s="315"/>
      <c r="AR224" s="315"/>
      <c r="AS224" s="315"/>
      <c r="AT224" s="315"/>
      <c r="AU224" s="315"/>
      <c r="AV224" s="315"/>
      <c r="AW224" s="317"/>
    </row>
    <row r="225" spans="1:49" s="77" customFormat="1" ht="25.5" customHeight="1" hidden="1">
      <c r="A225" s="1456" t="s">
        <v>356</v>
      </c>
      <c r="B225" s="1457"/>
      <c r="C225" s="1457"/>
      <c r="D225" s="1457"/>
      <c r="E225" s="1457"/>
      <c r="F225" s="1457"/>
      <c r="G225" s="1458"/>
      <c r="H225" s="1285"/>
      <c r="I225" s="1286"/>
      <c r="J225" s="1286"/>
      <c r="K225" s="1286"/>
      <c r="L225" s="1286"/>
      <c r="M225" s="1286"/>
      <c r="N225" s="1286"/>
      <c r="O225" s="1286"/>
      <c r="P225" s="1286"/>
      <c r="Q225" s="1286"/>
      <c r="R225" s="1286"/>
      <c r="S225" s="1286"/>
      <c r="T225" s="1286"/>
      <c r="U225" s="1286"/>
      <c r="V225" s="1286"/>
      <c r="W225" s="1286"/>
      <c r="X225" s="1290" t="s">
        <v>358</v>
      </c>
      <c r="Y225" s="1290"/>
      <c r="Z225" s="1290"/>
      <c r="AA225" s="1290"/>
      <c r="AB225" s="1290"/>
      <c r="AC225" s="1284"/>
      <c r="AD225" s="1277"/>
      <c r="AE225" s="1277"/>
      <c r="AF225" s="1277"/>
      <c r="AG225" s="1277"/>
      <c r="AH225" s="1277"/>
      <c r="AI225" s="1277"/>
      <c r="AJ225" s="1277"/>
      <c r="AK225" s="1277"/>
      <c r="AL225" s="1277"/>
      <c r="AM225" s="1278"/>
      <c r="AN225" s="315"/>
      <c r="AO225" s="315"/>
      <c r="AP225" s="315"/>
      <c r="AQ225" s="315"/>
      <c r="AR225" s="315"/>
      <c r="AS225" s="315"/>
      <c r="AT225" s="315"/>
      <c r="AU225" s="315"/>
      <c r="AV225" s="315"/>
      <c r="AW225" s="317"/>
    </row>
    <row r="226" spans="1:49" s="77" customFormat="1" ht="26.25" customHeight="1" hidden="1">
      <c r="A226" s="1254" t="s">
        <v>359</v>
      </c>
      <c r="B226" s="1255"/>
      <c r="C226" s="1255"/>
      <c r="D226" s="1255"/>
      <c r="E226" s="1255"/>
      <c r="F226" s="1255"/>
      <c r="G226" s="1256"/>
      <c r="H226" s="1272"/>
      <c r="I226" s="1273"/>
      <c r="J226" s="1273"/>
      <c r="K226" s="1273"/>
      <c r="L226" s="1273"/>
      <c r="M226" s="1273"/>
      <c r="N226" s="1273"/>
      <c r="O226" s="1273"/>
      <c r="P226" s="1273"/>
      <c r="Q226" s="1273"/>
      <c r="R226" s="1273"/>
      <c r="S226" s="1273"/>
      <c r="T226" s="1273"/>
      <c r="U226" s="1273"/>
      <c r="V226" s="1273"/>
      <c r="W226" s="1273"/>
      <c r="X226" s="1304" t="s">
        <v>360</v>
      </c>
      <c r="Y226" s="1255"/>
      <c r="Z226" s="1255"/>
      <c r="AA226" s="1255"/>
      <c r="AB226" s="1256"/>
      <c r="AC226" s="1275"/>
      <c r="AD226" s="1275"/>
      <c r="AE226" s="1275"/>
      <c r="AF226" s="1275"/>
      <c r="AG226" s="1275"/>
      <c r="AH226" s="1275"/>
      <c r="AI226" s="1275"/>
      <c r="AJ226" s="1275"/>
      <c r="AK226" s="1275"/>
      <c r="AL226" s="1275"/>
      <c r="AM226" s="1276"/>
      <c r="AN226" s="315"/>
      <c r="AO226" s="315"/>
      <c r="AP226" s="315"/>
      <c r="AQ226" s="315"/>
      <c r="AR226" s="315"/>
      <c r="AS226" s="315"/>
      <c r="AT226" s="315"/>
      <c r="AU226" s="315"/>
      <c r="AV226" s="315"/>
      <c r="AW226" s="317"/>
    </row>
    <row r="227" spans="1:49" s="77" customFormat="1" ht="26.25" customHeight="1" hidden="1">
      <c r="A227" s="1254" t="s">
        <v>361</v>
      </c>
      <c r="B227" s="1255"/>
      <c r="C227" s="1255"/>
      <c r="D227" s="1255"/>
      <c r="E227" s="1255"/>
      <c r="F227" s="1255"/>
      <c r="G227" s="1256"/>
      <c r="H227" s="1272"/>
      <c r="I227" s="1273"/>
      <c r="J227" s="1273"/>
      <c r="K227" s="1273"/>
      <c r="L227" s="1273"/>
      <c r="M227" s="1273"/>
      <c r="N227" s="1273"/>
      <c r="O227" s="1273"/>
      <c r="P227" s="1273"/>
      <c r="Q227" s="1273"/>
      <c r="R227" s="1273"/>
      <c r="S227" s="1273"/>
      <c r="T227" s="1273"/>
      <c r="U227" s="1273"/>
      <c r="V227" s="1273"/>
      <c r="W227" s="1273"/>
      <c r="X227" s="1304" t="s">
        <v>119</v>
      </c>
      <c r="Y227" s="1255"/>
      <c r="Z227" s="1255"/>
      <c r="AA227" s="1255"/>
      <c r="AB227" s="1256"/>
      <c r="AC227" s="1275"/>
      <c r="AD227" s="1275"/>
      <c r="AE227" s="1275"/>
      <c r="AF227" s="1275"/>
      <c r="AG227" s="1275"/>
      <c r="AH227" s="1275"/>
      <c r="AI227" s="1275"/>
      <c r="AJ227" s="1275"/>
      <c r="AK227" s="1275"/>
      <c r="AL227" s="1275"/>
      <c r="AM227" s="1276"/>
      <c r="AN227" s="315"/>
      <c r="AO227" s="315"/>
      <c r="AP227" s="315"/>
      <c r="AQ227" s="315"/>
      <c r="AR227" s="315"/>
      <c r="AS227" s="315"/>
      <c r="AT227" s="315"/>
      <c r="AU227" s="315"/>
      <c r="AV227" s="315"/>
      <c r="AW227" s="317"/>
    </row>
    <row r="228" spans="1:49" s="77" customFormat="1" ht="32.25" customHeight="1" hidden="1">
      <c r="A228" s="1605" t="s">
        <v>362</v>
      </c>
      <c r="B228" s="1606"/>
      <c r="C228" s="1606"/>
      <c r="D228" s="1606"/>
      <c r="E228" s="1606"/>
      <c r="F228" s="1606"/>
      <c r="G228" s="1607"/>
      <c r="H228" s="1272"/>
      <c r="I228" s="1273"/>
      <c r="J228" s="1273"/>
      <c r="K228" s="1273"/>
      <c r="L228" s="1273"/>
      <c r="M228" s="1273"/>
      <c r="N228" s="1273"/>
      <c r="O228" s="1273"/>
      <c r="P228" s="1273"/>
      <c r="Q228" s="1273"/>
      <c r="R228" s="1273"/>
      <c r="S228" s="1273"/>
      <c r="T228" s="1273"/>
      <c r="U228" s="1273"/>
      <c r="V228" s="1273"/>
      <c r="W228" s="1273"/>
      <c r="X228" s="1454" t="s">
        <v>358</v>
      </c>
      <c r="Y228" s="1454"/>
      <c r="Z228" s="1454"/>
      <c r="AA228" s="1454"/>
      <c r="AB228" s="1454"/>
      <c r="AC228" s="1296"/>
      <c r="AD228" s="1297"/>
      <c r="AE228" s="1297"/>
      <c r="AF228" s="1297"/>
      <c r="AG228" s="1297"/>
      <c r="AH228" s="1297"/>
      <c r="AI228" s="1297"/>
      <c r="AJ228" s="1297"/>
      <c r="AK228" s="1297"/>
      <c r="AL228" s="1297"/>
      <c r="AM228" s="1492"/>
      <c r="AN228" s="315"/>
      <c r="AO228" s="315"/>
      <c r="AP228" s="315"/>
      <c r="AQ228" s="315"/>
      <c r="AR228" s="315"/>
      <c r="AS228" s="315"/>
      <c r="AT228" s="315"/>
      <c r="AU228" s="315"/>
      <c r="AV228" s="315"/>
      <c r="AW228" s="317"/>
    </row>
    <row r="229" spans="1:49" s="77" customFormat="1" ht="55.5" customHeight="1" hidden="1">
      <c r="A229" s="1254" t="s">
        <v>363</v>
      </c>
      <c r="B229" s="1255"/>
      <c r="C229" s="1255"/>
      <c r="D229" s="1255"/>
      <c r="E229" s="1255"/>
      <c r="F229" s="1255"/>
      <c r="G229" s="1256"/>
      <c r="H229" s="1272"/>
      <c r="I229" s="1273"/>
      <c r="J229" s="1273"/>
      <c r="K229" s="1273"/>
      <c r="L229" s="1273"/>
      <c r="M229" s="1273"/>
      <c r="N229" s="1273"/>
      <c r="O229" s="1273"/>
      <c r="P229" s="1273"/>
      <c r="Q229" s="1273"/>
      <c r="R229" s="1273"/>
      <c r="S229" s="1273"/>
      <c r="T229" s="1273"/>
      <c r="U229" s="1273"/>
      <c r="V229" s="1273"/>
      <c r="W229" s="1273"/>
      <c r="X229" s="1304" t="s">
        <v>360</v>
      </c>
      <c r="Y229" s="1255"/>
      <c r="Z229" s="1255"/>
      <c r="AA229" s="1255"/>
      <c r="AB229" s="1256"/>
      <c r="AC229" s="1275"/>
      <c r="AD229" s="1275"/>
      <c r="AE229" s="1275"/>
      <c r="AF229" s="1275"/>
      <c r="AG229" s="1275"/>
      <c r="AH229" s="1275"/>
      <c r="AI229" s="1275"/>
      <c r="AJ229" s="1275"/>
      <c r="AK229" s="1275"/>
      <c r="AL229" s="1275"/>
      <c r="AM229" s="1276"/>
      <c r="AN229" s="315"/>
      <c r="AO229" s="315"/>
      <c r="AP229" s="315"/>
      <c r="AQ229" s="315"/>
      <c r="AR229" s="315"/>
      <c r="AS229" s="315"/>
      <c r="AT229" s="315"/>
      <c r="AU229" s="315"/>
      <c r="AV229" s="315"/>
      <c r="AW229" s="317"/>
    </row>
    <row r="230" spans="1:49" s="77" customFormat="1" ht="54" customHeight="1" hidden="1">
      <c r="A230" s="1608" t="s">
        <v>364</v>
      </c>
      <c r="B230" s="1548"/>
      <c r="C230" s="1548"/>
      <c r="D230" s="1548"/>
      <c r="E230" s="1548"/>
      <c r="F230" s="1548"/>
      <c r="G230" s="1549"/>
      <c r="H230" s="1272"/>
      <c r="I230" s="1273"/>
      <c r="J230" s="1273"/>
      <c r="K230" s="1273"/>
      <c r="L230" s="1273"/>
      <c r="M230" s="1273"/>
      <c r="N230" s="1273"/>
      <c r="O230" s="1273"/>
      <c r="P230" s="1273"/>
      <c r="Q230" s="1273"/>
      <c r="R230" s="1273"/>
      <c r="S230" s="1273"/>
      <c r="T230" s="1273"/>
      <c r="U230" s="1273"/>
      <c r="V230" s="1273"/>
      <c r="W230" s="1273"/>
      <c r="X230" s="1304" t="s">
        <v>119</v>
      </c>
      <c r="Y230" s="1255"/>
      <c r="Z230" s="1255"/>
      <c r="AA230" s="1255"/>
      <c r="AB230" s="1256"/>
      <c r="AC230" s="1275"/>
      <c r="AD230" s="1275"/>
      <c r="AE230" s="1275"/>
      <c r="AF230" s="1275"/>
      <c r="AG230" s="1275"/>
      <c r="AH230" s="1275"/>
      <c r="AI230" s="1275"/>
      <c r="AJ230" s="1275"/>
      <c r="AK230" s="1275"/>
      <c r="AL230" s="1275"/>
      <c r="AM230" s="1276"/>
      <c r="AN230" s="315"/>
      <c r="AO230" s="315"/>
      <c r="AP230" s="315"/>
      <c r="AQ230" s="315"/>
      <c r="AR230" s="315"/>
      <c r="AS230" s="315"/>
      <c r="AT230" s="315"/>
      <c r="AU230" s="315"/>
      <c r="AV230" s="315"/>
      <c r="AW230" s="317"/>
    </row>
    <row r="231" spans="1:49" s="77" customFormat="1" ht="53.25" customHeight="1" hidden="1">
      <c r="A231" s="1605" t="s">
        <v>365</v>
      </c>
      <c r="B231" s="1606"/>
      <c r="C231" s="1606"/>
      <c r="D231" s="1606"/>
      <c r="E231" s="1606"/>
      <c r="F231" s="1606"/>
      <c r="G231" s="1607"/>
      <c r="H231" s="1272"/>
      <c r="I231" s="1273"/>
      <c r="J231" s="1273"/>
      <c r="K231" s="1273"/>
      <c r="L231" s="1273"/>
      <c r="M231" s="1273"/>
      <c r="N231" s="1273"/>
      <c r="O231" s="1273"/>
      <c r="P231" s="1273"/>
      <c r="Q231" s="1273"/>
      <c r="R231" s="1273"/>
      <c r="S231" s="1273"/>
      <c r="T231" s="1273"/>
      <c r="U231" s="1273"/>
      <c r="V231" s="1273"/>
      <c r="W231" s="1273"/>
      <c r="X231" s="1454" t="s">
        <v>358</v>
      </c>
      <c r="Y231" s="1454"/>
      <c r="Z231" s="1454"/>
      <c r="AA231" s="1454"/>
      <c r="AB231" s="1454"/>
      <c r="AC231" s="1296"/>
      <c r="AD231" s="1297"/>
      <c r="AE231" s="1297"/>
      <c r="AF231" s="1297"/>
      <c r="AG231" s="1297"/>
      <c r="AH231" s="1297"/>
      <c r="AI231" s="1297"/>
      <c r="AJ231" s="1297"/>
      <c r="AK231" s="1297"/>
      <c r="AL231" s="1297"/>
      <c r="AM231" s="1492"/>
      <c r="AN231" s="315"/>
      <c r="AO231" s="315"/>
      <c r="AP231" s="315"/>
      <c r="AQ231" s="315"/>
      <c r="AR231" s="315"/>
      <c r="AS231" s="315"/>
      <c r="AT231" s="315"/>
      <c r="AU231" s="315"/>
      <c r="AV231" s="315"/>
      <c r="AW231" s="317"/>
    </row>
    <row r="232" spans="1:49" s="77" customFormat="1" ht="55.5" customHeight="1" hidden="1">
      <c r="A232" s="1254" t="s">
        <v>363</v>
      </c>
      <c r="B232" s="1255"/>
      <c r="C232" s="1255"/>
      <c r="D232" s="1255"/>
      <c r="E232" s="1255"/>
      <c r="F232" s="1255"/>
      <c r="G232" s="1256"/>
      <c r="H232" s="1272"/>
      <c r="I232" s="1273"/>
      <c r="J232" s="1273"/>
      <c r="K232" s="1273"/>
      <c r="L232" s="1273"/>
      <c r="M232" s="1273"/>
      <c r="N232" s="1273"/>
      <c r="O232" s="1273"/>
      <c r="P232" s="1273"/>
      <c r="Q232" s="1273"/>
      <c r="R232" s="1273"/>
      <c r="S232" s="1273"/>
      <c r="T232" s="1273"/>
      <c r="U232" s="1273"/>
      <c r="V232" s="1273"/>
      <c r="W232" s="1273"/>
      <c r="X232" s="1304" t="s">
        <v>360</v>
      </c>
      <c r="Y232" s="1255"/>
      <c r="Z232" s="1255"/>
      <c r="AA232" s="1255"/>
      <c r="AB232" s="1256"/>
      <c r="AC232" s="1275"/>
      <c r="AD232" s="1275"/>
      <c r="AE232" s="1275"/>
      <c r="AF232" s="1275"/>
      <c r="AG232" s="1275"/>
      <c r="AH232" s="1275"/>
      <c r="AI232" s="1275"/>
      <c r="AJ232" s="1275"/>
      <c r="AK232" s="1275"/>
      <c r="AL232" s="1275"/>
      <c r="AM232" s="1276"/>
      <c r="AN232" s="315"/>
      <c r="AO232" s="315"/>
      <c r="AP232" s="315"/>
      <c r="AQ232" s="315"/>
      <c r="AR232" s="315"/>
      <c r="AS232" s="315"/>
      <c r="AT232" s="315"/>
      <c r="AU232" s="315"/>
      <c r="AV232" s="315"/>
      <c r="AW232" s="317"/>
    </row>
    <row r="233" spans="1:49" s="77" customFormat="1" ht="54.75" customHeight="1" hidden="1" thickBot="1">
      <c r="A233" s="1609" t="s">
        <v>364</v>
      </c>
      <c r="B233" s="1610"/>
      <c r="C233" s="1610"/>
      <c r="D233" s="1610"/>
      <c r="E233" s="1610"/>
      <c r="F233" s="1610"/>
      <c r="G233" s="1611"/>
      <c r="H233" s="1347"/>
      <c r="I233" s="1348"/>
      <c r="J233" s="1348"/>
      <c r="K233" s="1348"/>
      <c r="L233" s="1348"/>
      <c r="M233" s="1348"/>
      <c r="N233" s="1348"/>
      <c r="O233" s="1348"/>
      <c r="P233" s="1348"/>
      <c r="Q233" s="1348"/>
      <c r="R233" s="1348"/>
      <c r="S233" s="1348"/>
      <c r="T233" s="1348"/>
      <c r="U233" s="1348"/>
      <c r="V233" s="1348"/>
      <c r="W233" s="1348"/>
      <c r="X233" s="1349" t="s">
        <v>119</v>
      </c>
      <c r="Y233" s="1345"/>
      <c r="Z233" s="1345"/>
      <c r="AA233" s="1345"/>
      <c r="AB233" s="1346"/>
      <c r="AC233" s="1480"/>
      <c r="AD233" s="1480"/>
      <c r="AE233" s="1480"/>
      <c r="AF233" s="1480"/>
      <c r="AG233" s="1480"/>
      <c r="AH233" s="1480"/>
      <c r="AI233" s="1480"/>
      <c r="AJ233" s="1480"/>
      <c r="AK233" s="1480"/>
      <c r="AL233" s="1480"/>
      <c r="AM233" s="1481"/>
      <c r="AN233" s="315"/>
      <c r="AO233" s="315"/>
      <c r="AP233" s="315"/>
      <c r="AQ233" s="315"/>
      <c r="AR233" s="315"/>
      <c r="AS233" s="315"/>
      <c r="AT233" s="315"/>
      <c r="AU233" s="315"/>
      <c r="AV233" s="315"/>
      <c r="AW233" s="317"/>
    </row>
    <row r="234" spans="1:49" s="77" customFormat="1" ht="27" customHeight="1" hidden="1">
      <c r="A234" s="1322" t="s">
        <v>226</v>
      </c>
      <c r="B234" s="1323"/>
      <c r="C234" s="1323"/>
      <c r="D234" s="1323"/>
      <c r="E234" s="1323"/>
      <c r="F234" s="1323"/>
      <c r="G234" s="1323"/>
      <c r="H234" s="1323"/>
      <c r="I234" s="1323"/>
      <c r="J234" s="1323"/>
      <c r="K234" s="1323"/>
      <c r="L234" s="1323"/>
      <c r="M234" s="1323"/>
      <c r="N234" s="1323"/>
      <c r="O234" s="1323"/>
      <c r="P234" s="1323"/>
      <c r="Q234" s="1323"/>
      <c r="R234" s="1323"/>
      <c r="S234" s="1323"/>
      <c r="T234" s="1323"/>
      <c r="U234" s="1323"/>
      <c r="V234" s="1323"/>
      <c r="W234" s="1323"/>
      <c r="X234" s="1323"/>
      <c r="Y234" s="1323"/>
      <c r="Z234" s="1323"/>
      <c r="AA234" s="1323"/>
      <c r="AB234" s="1323"/>
      <c r="AC234" s="1323"/>
      <c r="AD234" s="1323"/>
      <c r="AE234" s="1323"/>
      <c r="AF234" s="1323"/>
      <c r="AG234" s="1323"/>
      <c r="AH234" s="1323"/>
      <c r="AI234" s="1323"/>
      <c r="AJ234" s="1323"/>
      <c r="AK234" s="1323"/>
      <c r="AL234" s="1323"/>
      <c r="AM234" s="1324"/>
      <c r="AN234" s="315"/>
      <c r="AO234" s="315"/>
      <c r="AP234" s="315"/>
      <c r="AQ234" s="315"/>
      <c r="AR234" s="315"/>
      <c r="AS234" s="315"/>
      <c r="AT234" s="315"/>
      <c r="AU234" s="315"/>
      <c r="AV234" s="315"/>
      <c r="AW234" s="317"/>
    </row>
    <row r="235" spans="1:49" s="77" customFormat="1" ht="45.75" customHeight="1" hidden="1">
      <c r="A235" s="1254" t="s">
        <v>368</v>
      </c>
      <c r="B235" s="1255"/>
      <c r="C235" s="1255"/>
      <c r="D235" s="1255"/>
      <c r="E235" s="1255"/>
      <c r="F235" s="1255"/>
      <c r="G235" s="1256"/>
      <c r="H235" s="1272"/>
      <c r="I235" s="1273"/>
      <c r="J235" s="1273"/>
      <c r="K235" s="1273"/>
      <c r="L235" s="1273"/>
      <c r="M235" s="1273"/>
      <c r="N235" s="1273"/>
      <c r="O235" s="1342"/>
      <c r="P235" s="1335" t="s">
        <v>250</v>
      </c>
      <c r="Q235" s="1336"/>
      <c r="R235" s="1272"/>
      <c r="S235" s="1273"/>
      <c r="T235" s="1273"/>
      <c r="U235" s="1273"/>
      <c r="V235" s="1273"/>
      <c r="W235" s="1342"/>
      <c r="X235" s="1372" t="s">
        <v>369</v>
      </c>
      <c r="Y235" s="1548"/>
      <c r="Z235" s="1548"/>
      <c r="AA235" s="1548"/>
      <c r="AB235" s="1549"/>
      <c r="AC235" s="1296"/>
      <c r="AD235" s="1297"/>
      <c r="AE235" s="1297"/>
      <c r="AF235" s="1297"/>
      <c r="AG235" s="1297"/>
      <c r="AH235" s="1304" t="s">
        <v>119</v>
      </c>
      <c r="AI235" s="1255"/>
      <c r="AJ235" s="1255"/>
      <c r="AK235" s="1255"/>
      <c r="AL235" s="1314"/>
      <c r="AM235" s="1315"/>
      <c r="AN235" s="315"/>
      <c r="AO235" s="315"/>
      <c r="AP235" s="315"/>
      <c r="AQ235" s="315"/>
      <c r="AR235" s="315"/>
      <c r="AS235" s="315"/>
      <c r="AT235" s="315"/>
      <c r="AU235" s="315"/>
      <c r="AV235" s="315"/>
      <c r="AW235" s="317"/>
    </row>
    <row r="236" spans="1:49" s="77" customFormat="1" ht="41.25" customHeight="1" hidden="1">
      <c r="A236" s="1254" t="s">
        <v>368</v>
      </c>
      <c r="B236" s="1255"/>
      <c r="C236" s="1255"/>
      <c r="D236" s="1255"/>
      <c r="E236" s="1255"/>
      <c r="F236" s="1255"/>
      <c r="G236" s="1256"/>
      <c r="H236" s="1272"/>
      <c r="I236" s="1273"/>
      <c r="J236" s="1273"/>
      <c r="K236" s="1273"/>
      <c r="L236" s="1273"/>
      <c r="M236" s="1273"/>
      <c r="N236" s="1273"/>
      <c r="O236" s="1342"/>
      <c r="P236" s="1335" t="s">
        <v>250</v>
      </c>
      <c r="Q236" s="1336"/>
      <c r="R236" s="1272"/>
      <c r="S236" s="1273"/>
      <c r="T236" s="1273"/>
      <c r="U236" s="1273"/>
      <c r="V236" s="1273"/>
      <c r="W236" s="1342"/>
      <c r="X236" s="1339" t="s">
        <v>369</v>
      </c>
      <c r="Y236" s="1340"/>
      <c r="Z236" s="1340"/>
      <c r="AA236" s="1340"/>
      <c r="AB236" s="1341"/>
      <c r="AC236" s="1296"/>
      <c r="AD236" s="1297"/>
      <c r="AE236" s="1297"/>
      <c r="AF236" s="1297"/>
      <c r="AG236" s="1297"/>
      <c r="AH236" s="1304" t="s">
        <v>119</v>
      </c>
      <c r="AI236" s="1255"/>
      <c r="AJ236" s="1255"/>
      <c r="AK236" s="1255"/>
      <c r="AL236" s="1314"/>
      <c r="AM236" s="1315"/>
      <c r="AN236" s="315"/>
      <c r="AO236" s="315"/>
      <c r="AP236" s="315"/>
      <c r="AQ236" s="315"/>
      <c r="AR236" s="315"/>
      <c r="AS236" s="315"/>
      <c r="AT236" s="315"/>
      <c r="AU236" s="315"/>
      <c r="AV236" s="315"/>
      <c r="AW236" s="317"/>
    </row>
    <row r="237" spans="1:49" s="77" customFormat="1" ht="38.25" customHeight="1" hidden="1">
      <c r="A237" s="1254" t="s">
        <v>368</v>
      </c>
      <c r="B237" s="1255"/>
      <c r="C237" s="1255"/>
      <c r="D237" s="1255"/>
      <c r="E237" s="1255"/>
      <c r="F237" s="1255"/>
      <c r="G237" s="1256"/>
      <c r="H237" s="1272"/>
      <c r="I237" s="1273"/>
      <c r="J237" s="1273"/>
      <c r="K237" s="1273"/>
      <c r="L237" s="1273"/>
      <c r="M237" s="1273"/>
      <c r="N237" s="1273"/>
      <c r="O237" s="1342"/>
      <c r="P237" s="1335" t="s">
        <v>250</v>
      </c>
      <c r="Q237" s="1336"/>
      <c r="R237" s="1272"/>
      <c r="S237" s="1273"/>
      <c r="T237" s="1273"/>
      <c r="U237" s="1273"/>
      <c r="V237" s="1273"/>
      <c r="W237" s="1342"/>
      <c r="X237" s="1339" t="s">
        <v>369</v>
      </c>
      <c r="Y237" s="1340"/>
      <c r="Z237" s="1340"/>
      <c r="AA237" s="1340"/>
      <c r="AB237" s="1341"/>
      <c r="AC237" s="1296"/>
      <c r="AD237" s="1297"/>
      <c r="AE237" s="1297"/>
      <c r="AF237" s="1297"/>
      <c r="AG237" s="1297"/>
      <c r="AH237" s="1304" t="s">
        <v>119</v>
      </c>
      <c r="AI237" s="1255"/>
      <c r="AJ237" s="1255"/>
      <c r="AK237" s="1255"/>
      <c r="AL237" s="1314"/>
      <c r="AM237" s="1315"/>
      <c r="AN237" s="315"/>
      <c r="AO237" s="315"/>
      <c r="AP237" s="315"/>
      <c r="AQ237" s="315"/>
      <c r="AR237" s="315"/>
      <c r="AS237" s="315"/>
      <c r="AT237" s="315"/>
      <c r="AU237" s="315"/>
      <c r="AV237" s="315"/>
      <c r="AW237" s="317"/>
    </row>
    <row r="238" spans="1:49" s="77" customFormat="1" ht="41.25" customHeight="1" hidden="1">
      <c r="A238" s="1254" t="s">
        <v>368</v>
      </c>
      <c r="B238" s="1255"/>
      <c r="C238" s="1255"/>
      <c r="D238" s="1255"/>
      <c r="E238" s="1255"/>
      <c r="F238" s="1255"/>
      <c r="G238" s="1256"/>
      <c r="H238" s="1272"/>
      <c r="I238" s="1273"/>
      <c r="J238" s="1273"/>
      <c r="K238" s="1273"/>
      <c r="L238" s="1273"/>
      <c r="M238" s="1273"/>
      <c r="N238" s="1273"/>
      <c r="O238" s="1342"/>
      <c r="P238" s="1335" t="s">
        <v>250</v>
      </c>
      <c r="Q238" s="1336"/>
      <c r="R238" s="1272"/>
      <c r="S238" s="1273"/>
      <c r="T238" s="1273"/>
      <c r="U238" s="1273"/>
      <c r="V238" s="1273"/>
      <c r="W238" s="1342"/>
      <c r="X238" s="1339" t="s">
        <v>369</v>
      </c>
      <c r="Y238" s="1340"/>
      <c r="Z238" s="1340"/>
      <c r="AA238" s="1340"/>
      <c r="AB238" s="1341"/>
      <c r="AC238" s="1296"/>
      <c r="AD238" s="1297"/>
      <c r="AE238" s="1297"/>
      <c r="AF238" s="1297"/>
      <c r="AG238" s="1297"/>
      <c r="AH238" s="1304" t="s">
        <v>119</v>
      </c>
      <c r="AI238" s="1255"/>
      <c r="AJ238" s="1255"/>
      <c r="AK238" s="1255"/>
      <c r="AL238" s="1314"/>
      <c r="AM238" s="1315"/>
      <c r="AN238" s="315"/>
      <c r="AO238" s="315"/>
      <c r="AP238" s="315"/>
      <c r="AQ238" s="315"/>
      <c r="AR238" s="315"/>
      <c r="AS238" s="315"/>
      <c r="AT238" s="315"/>
      <c r="AU238" s="315"/>
      <c r="AV238" s="315"/>
      <c r="AW238" s="317"/>
    </row>
    <row r="239" spans="1:49" s="77" customFormat="1" ht="44.25" customHeight="1" hidden="1" thickBot="1">
      <c r="A239" s="1254" t="s">
        <v>368</v>
      </c>
      <c r="B239" s="1255"/>
      <c r="C239" s="1255"/>
      <c r="D239" s="1255"/>
      <c r="E239" s="1255"/>
      <c r="F239" s="1255"/>
      <c r="G239" s="1256"/>
      <c r="H239" s="1272"/>
      <c r="I239" s="1273"/>
      <c r="J239" s="1273"/>
      <c r="K239" s="1273"/>
      <c r="L239" s="1273"/>
      <c r="M239" s="1273"/>
      <c r="N239" s="1273"/>
      <c r="O239" s="1342"/>
      <c r="P239" s="1335" t="s">
        <v>250</v>
      </c>
      <c r="Q239" s="1336"/>
      <c r="R239" s="1272"/>
      <c r="S239" s="1273"/>
      <c r="T239" s="1273"/>
      <c r="U239" s="1273"/>
      <c r="V239" s="1273"/>
      <c r="W239" s="1342"/>
      <c r="X239" s="1339" t="s">
        <v>369</v>
      </c>
      <c r="Y239" s="1340"/>
      <c r="Z239" s="1340"/>
      <c r="AA239" s="1340"/>
      <c r="AB239" s="1341"/>
      <c r="AC239" s="1296"/>
      <c r="AD239" s="1297"/>
      <c r="AE239" s="1297"/>
      <c r="AF239" s="1297"/>
      <c r="AG239" s="1297"/>
      <c r="AH239" s="1304" t="s">
        <v>119</v>
      </c>
      <c r="AI239" s="1255"/>
      <c r="AJ239" s="1255"/>
      <c r="AK239" s="1255"/>
      <c r="AL239" s="1314"/>
      <c r="AM239" s="1315"/>
      <c r="AN239" s="315"/>
      <c r="AO239" s="315"/>
      <c r="AP239" s="315"/>
      <c r="AQ239" s="315"/>
      <c r="AR239" s="315"/>
      <c r="AS239" s="315"/>
      <c r="AT239" s="315"/>
      <c r="AU239" s="315"/>
      <c r="AV239" s="315"/>
      <c r="AW239" s="317"/>
    </row>
    <row r="240" spans="1:49" s="77" customFormat="1" ht="27.75" customHeight="1" hidden="1">
      <c r="A240" s="1322" t="s">
        <v>370</v>
      </c>
      <c r="B240" s="1323"/>
      <c r="C240" s="1323"/>
      <c r="D240" s="1323"/>
      <c r="E240" s="1323"/>
      <c r="F240" s="1323"/>
      <c r="G240" s="1323"/>
      <c r="H240" s="1323"/>
      <c r="I240" s="1323"/>
      <c r="J240" s="1323"/>
      <c r="K240" s="1323"/>
      <c r="L240" s="1323"/>
      <c r="M240" s="1323"/>
      <c r="N240" s="1323"/>
      <c r="O240" s="1323"/>
      <c r="P240" s="1323"/>
      <c r="Q240" s="1323"/>
      <c r="R240" s="1323"/>
      <c r="S240" s="1323"/>
      <c r="T240" s="1323"/>
      <c r="U240" s="1323"/>
      <c r="V240" s="1323"/>
      <c r="W240" s="1323"/>
      <c r="X240" s="1323"/>
      <c r="Y240" s="1323"/>
      <c r="Z240" s="1323"/>
      <c r="AA240" s="1323"/>
      <c r="AB240" s="1323"/>
      <c r="AC240" s="1323"/>
      <c r="AD240" s="1323"/>
      <c r="AE240" s="1323"/>
      <c r="AF240" s="1323"/>
      <c r="AG240" s="1323"/>
      <c r="AH240" s="1323"/>
      <c r="AI240" s="1323"/>
      <c r="AJ240" s="1323"/>
      <c r="AK240" s="1323"/>
      <c r="AL240" s="1323"/>
      <c r="AM240" s="1324"/>
      <c r="AN240" s="315"/>
      <c r="AO240" s="315"/>
      <c r="AP240" s="315"/>
      <c r="AQ240" s="315"/>
      <c r="AR240" s="315"/>
      <c r="AS240" s="315"/>
      <c r="AT240" s="315"/>
      <c r="AU240" s="315"/>
      <c r="AV240" s="315"/>
      <c r="AW240" s="317"/>
    </row>
    <row r="241" spans="1:49" s="77" customFormat="1" ht="34.5" customHeight="1" hidden="1">
      <c r="A241" s="1612" t="s">
        <v>371</v>
      </c>
      <c r="B241" s="1340"/>
      <c r="C241" s="1340"/>
      <c r="D241" s="1340"/>
      <c r="E241" s="1340"/>
      <c r="F241" s="1340"/>
      <c r="G241" s="1341"/>
      <c r="H241" s="1582"/>
      <c r="I241" s="1583"/>
      <c r="J241" s="1583"/>
      <c r="K241" s="1583"/>
      <c r="L241" s="1583"/>
      <c r="M241" s="1583"/>
      <c r="N241" s="1583"/>
      <c r="O241" s="1583"/>
      <c r="P241" s="1583"/>
      <c r="Q241" s="1583"/>
      <c r="R241" s="1583"/>
      <c r="S241" s="1583"/>
      <c r="T241" s="1583"/>
      <c r="U241" s="1583"/>
      <c r="V241" s="1583"/>
      <c r="W241" s="1583"/>
      <c r="X241" s="1288" t="s">
        <v>371</v>
      </c>
      <c r="Y241" s="1289"/>
      <c r="Z241" s="1289"/>
      <c r="AA241" s="1289"/>
      <c r="AB241" s="1351"/>
      <c r="AC241" s="1486"/>
      <c r="AD241" s="1487"/>
      <c r="AE241" s="1487"/>
      <c r="AF241" s="1487"/>
      <c r="AG241" s="1487"/>
      <c r="AH241" s="1487"/>
      <c r="AI241" s="1487"/>
      <c r="AJ241" s="1487"/>
      <c r="AK241" s="1487"/>
      <c r="AL241" s="1487"/>
      <c r="AM241" s="1488"/>
      <c r="AN241" s="315"/>
      <c r="AO241" s="315"/>
      <c r="AP241" s="315"/>
      <c r="AQ241" s="315"/>
      <c r="AR241" s="315"/>
      <c r="AS241" s="315"/>
      <c r="AT241" s="315"/>
      <c r="AU241" s="315"/>
      <c r="AV241" s="315"/>
      <c r="AW241" s="317"/>
    </row>
    <row r="242" spans="1:49" s="77" customFormat="1" ht="28.5" customHeight="1" hidden="1">
      <c r="A242" s="1608" t="s">
        <v>372</v>
      </c>
      <c r="B242" s="1548"/>
      <c r="C242" s="1548"/>
      <c r="D242" s="1548"/>
      <c r="E242" s="1548"/>
      <c r="F242" s="1548"/>
      <c r="G242" s="1549"/>
      <c r="H242" s="1554"/>
      <c r="I242" s="1497"/>
      <c r="J242" s="1497"/>
      <c r="K242" s="1497"/>
      <c r="L242" s="1497"/>
      <c r="M242" s="1497"/>
      <c r="N242" s="1497"/>
      <c r="O242" s="1497"/>
      <c r="P242" s="1497"/>
      <c r="Q242" s="1497"/>
      <c r="R242" s="1497"/>
      <c r="S242" s="1497"/>
      <c r="T242" s="1497"/>
      <c r="U242" s="1497"/>
      <c r="V242" s="1497"/>
      <c r="W242" s="1497"/>
      <c r="X242" s="1304" t="s">
        <v>372</v>
      </c>
      <c r="Y242" s="1255"/>
      <c r="Z242" s="1255"/>
      <c r="AA242" s="1255"/>
      <c r="AB242" s="1256"/>
      <c r="AC242" s="1296"/>
      <c r="AD242" s="1297"/>
      <c r="AE242" s="1297"/>
      <c r="AF242" s="1297"/>
      <c r="AG242" s="1297"/>
      <c r="AH242" s="1297"/>
      <c r="AI242" s="1297"/>
      <c r="AJ242" s="1297"/>
      <c r="AK242" s="1297"/>
      <c r="AL242" s="1297"/>
      <c r="AM242" s="1492"/>
      <c r="AN242" s="315"/>
      <c r="AO242" s="315"/>
      <c r="AP242" s="315"/>
      <c r="AQ242" s="315"/>
      <c r="AR242" s="315"/>
      <c r="AS242" s="315"/>
      <c r="AT242" s="315"/>
      <c r="AU242" s="315"/>
      <c r="AV242" s="315"/>
      <c r="AW242" s="317"/>
    </row>
    <row r="243" spans="1:49" s="77" customFormat="1" ht="27" customHeight="1" hidden="1">
      <c r="A243" s="1608" t="s">
        <v>373</v>
      </c>
      <c r="B243" s="1548"/>
      <c r="C243" s="1548"/>
      <c r="D243" s="1548"/>
      <c r="E243" s="1548"/>
      <c r="F243" s="1548"/>
      <c r="G243" s="1549"/>
      <c r="H243" s="1486"/>
      <c r="I243" s="1487"/>
      <c r="J243" s="1487"/>
      <c r="K243" s="1487"/>
      <c r="L243" s="1487"/>
      <c r="M243" s="1487"/>
      <c r="N243" s="1487"/>
      <c r="O243" s="1487"/>
      <c r="P243" s="1487"/>
      <c r="Q243" s="1487"/>
      <c r="R243" s="1487"/>
      <c r="S243" s="1487"/>
      <c r="T243" s="1487"/>
      <c r="U243" s="1487"/>
      <c r="V243" s="1487"/>
      <c r="W243" s="1274"/>
      <c r="X243" s="1304" t="s">
        <v>373</v>
      </c>
      <c r="Y243" s="1255"/>
      <c r="Z243" s="1255"/>
      <c r="AA243" s="1255"/>
      <c r="AB243" s="1256"/>
      <c r="AC243" s="1486"/>
      <c r="AD243" s="1487"/>
      <c r="AE243" s="1487"/>
      <c r="AF243" s="1487"/>
      <c r="AG243" s="1487"/>
      <c r="AH243" s="1487"/>
      <c r="AI243" s="1487"/>
      <c r="AJ243" s="1487"/>
      <c r="AK243" s="1487"/>
      <c r="AL243" s="1487"/>
      <c r="AM243" s="1488"/>
      <c r="AN243" s="315"/>
      <c r="AO243" s="315"/>
      <c r="AP243" s="315"/>
      <c r="AQ243" s="315"/>
      <c r="AR243" s="315"/>
      <c r="AS243" s="315"/>
      <c r="AT243" s="315"/>
      <c r="AU243" s="315"/>
      <c r="AV243" s="315"/>
      <c r="AW243" s="317"/>
    </row>
    <row r="244" spans="1:49" s="77" customFormat="1" ht="29.25" customHeight="1" hidden="1">
      <c r="A244" s="1608" t="s">
        <v>371</v>
      </c>
      <c r="B244" s="1548"/>
      <c r="C244" s="1548"/>
      <c r="D244" s="1548"/>
      <c r="E244" s="1548"/>
      <c r="F244" s="1548"/>
      <c r="G244" s="1549"/>
      <c r="H244" s="1582"/>
      <c r="I244" s="1583"/>
      <c r="J244" s="1583"/>
      <c r="K244" s="1583"/>
      <c r="L244" s="1583"/>
      <c r="M244" s="1583"/>
      <c r="N244" s="1583"/>
      <c r="O244" s="1583"/>
      <c r="P244" s="1583"/>
      <c r="Q244" s="1583"/>
      <c r="R244" s="1583"/>
      <c r="S244" s="1583"/>
      <c r="T244" s="1583"/>
      <c r="U244" s="1583"/>
      <c r="V244" s="1583"/>
      <c r="W244" s="1583"/>
      <c r="X244" s="1304" t="s">
        <v>371</v>
      </c>
      <c r="Y244" s="1255"/>
      <c r="Z244" s="1255"/>
      <c r="AA244" s="1255"/>
      <c r="AB244" s="1256"/>
      <c r="AC244" s="1296"/>
      <c r="AD244" s="1297"/>
      <c r="AE244" s="1297"/>
      <c r="AF244" s="1297"/>
      <c r="AG244" s="1297"/>
      <c r="AH244" s="1297"/>
      <c r="AI244" s="1297"/>
      <c r="AJ244" s="1297"/>
      <c r="AK244" s="1297"/>
      <c r="AL244" s="1297"/>
      <c r="AM244" s="1492"/>
      <c r="AN244" s="315"/>
      <c r="AO244" s="315"/>
      <c r="AP244" s="315"/>
      <c r="AQ244" s="315"/>
      <c r="AR244" s="315"/>
      <c r="AS244" s="315"/>
      <c r="AT244" s="315"/>
      <c r="AU244" s="315"/>
      <c r="AV244" s="315"/>
      <c r="AW244" s="317"/>
    </row>
    <row r="245" spans="1:49" s="77" customFormat="1" ht="27.75" customHeight="1" hidden="1">
      <c r="A245" s="1608" t="s">
        <v>372</v>
      </c>
      <c r="B245" s="1548"/>
      <c r="C245" s="1548"/>
      <c r="D245" s="1548"/>
      <c r="E245" s="1548"/>
      <c r="F245" s="1548"/>
      <c r="G245" s="1549"/>
      <c r="H245" s="1554"/>
      <c r="I245" s="1497"/>
      <c r="J245" s="1497"/>
      <c r="K245" s="1497"/>
      <c r="L245" s="1497"/>
      <c r="M245" s="1497"/>
      <c r="N245" s="1497"/>
      <c r="O245" s="1497"/>
      <c r="P245" s="1497"/>
      <c r="Q245" s="1497"/>
      <c r="R245" s="1497"/>
      <c r="S245" s="1497"/>
      <c r="T245" s="1497"/>
      <c r="U245" s="1497"/>
      <c r="V245" s="1497"/>
      <c r="W245" s="1497"/>
      <c r="X245" s="1304" t="s">
        <v>372</v>
      </c>
      <c r="Y245" s="1255"/>
      <c r="Z245" s="1255"/>
      <c r="AA245" s="1255"/>
      <c r="AB245" s="1256"/>
      <c r="AC245" s="1486"/>
      <c r="AD245" s="1487"/>
      <c r="AE245" s="1487"/>
      <c r="AF245" s="1487"/>
      <c r="AG245" s="1487"/>
      <c r="AH245" s="1487"/>
      <c r="AI245" s="1487"/>
      <c r="AJ245" s="1487"/>
      <c r="AK245" s="1487"/>
      <c r="AL245" s="1487"/>
      <c r="AM245" s="1488"/>
      <c r="AN245" s="315"/>
      <c r="AO245" s="315"/>
      <c r="AP245" s="315"/>
      <c r="AQ245" s="315"/>
      <c r="AR245" s="315"/>
      <c r="AS245" s="315"/>
      <c r="AT245" s="315"/>
      <c r="AU245" s="315"/>
      <c r="AV245" s="315"/>
      <c r="AW245" s="317"/>
    </row>
    <row r="246" spans="1:49" ht="44.25" customHeight="1" hidden="1">
      <c r="A246" s="1634" t="s">
        <v>373</v>
      </c>
      <c r="B246" s="1626"/>
      <c r="C246" s="1626"/>
      <c r="D246" s="1626"/>
      <c r="E246" s="1626"/>
      <c r="F246" s="1626"/>
      <c r="G246" s="1627"/>
      <c r="H246" s="1628">
        <v>0</v>
      </c>
      <c r="I246" s="1629"/>
      <c r="J246" s="1629"/>
      <c r="K246" s="1629"/>
      <c r="L246" s="1629"/>
      <c r="M246" s="1629"/>
      <c r="N246" s="1629"/>
      <c r="O246" s="1629"/>
      <c r="P246" s="1629"/>
      <c r="Q246" s="1629"/>
      <c r="R246" s="1629"/>
      <c r="S246" s="1629"/>
      <c r="T246" s="1629"/>
      <c r="U246" s="1629"/>
      <c r="V246" s="1629"/>
      <c r="W246" s="1635"/>
      <c r="X246" s="1625" t="s">
        <v>373</v>
      </c>
      <c r="Y246" s="1626"/>
      <c r="Z246" s="1626"/>
      <c r="AA246" s="1626"/>
      <c r="AB246" s="1627"/>
      <c r="AC246" s="1628">
        <v>0</v>
      </c>
      <c r="AD246" s="1629"/>
      <c r="AE246" s="1629"/>
      <c r="AF246" s="1629"/>
      <c r="AG246" s="1629"/>
      <c r="AH246" s="1629"/>
      <c r="AI246" s="1629"/>
      <c r="AJ246" s="1629"/>
      <c r="AK246" s="1629"/>
      <c r="AL246" s="1629"/>
      <c r="AM246" s="1630"/>
      <c r="AN246" s="276"/>
      <c r="AO246" s="276"/>
      <c r="AP246" s="276"/>
      <c r="AQ246" s="276"/>
      <c r="AR246" s="276"/>
      <c r="AS246" s="276"/>
      <c r="AT246" s="276"/>
      <c r="AU246" s="276"/>
      <c r="AV246" s="276"/>
      <c r="AW246" s="277"/>
    </row>
    <row r="247" spans="1:49" ht="44.25" customHeight="1" hidden="1">
      <c r="A247" s="330"/>
      <c r="B247" s="331"/>
      <c r="C247" s="331"/>
      <c r="D247" s="331"/>
      <c r="E247" s="331"/>
      <c r="F247" s="331"/>
      <c r="G247" s="332"/>
      <c r="H247" s="333"/>
      <c r="I247" s="334"/>
      <c r="J247" s="334"/>
      <c r="K247" s="334"/>
      <c r="L247" s="334"/>
      <c r="M247" s="334"/>
      <c r="N247" s="334"/>
      <c r="O247" s="335"/>
      <c r="P247" s="336"/>
      <c r="Q247" s="337"/>
      <c r="R247" s="333"/>
      <c r="S247" s="334"/>
      <c r="T247" s="334"/>
      <c r="U247" s="334"/>
      <c r="V247" s="334"/>
      <c r="W247" s="335"/>
      <c r="X247" s="338"/>
      <c r="Y247" s="339"/>
      <c r="Z247" s="339"/>
      <c r="AA247" s="339"/>
      <c r="AB247" s="340"/>
      <c r="AC247" s="341"/>
      <c r="AD247" s="342"/>
      <c r="AE247" s="342"/>
      <c r="AF247" s="342"/>
      <c r="AG247" s="342"/>
      <c r="AH247" s="343"/>
      <c r="AI247" s="331"/>
      <c r="AJ247" s="331"/>
      <c r="AK247" s="331"/>
      <c r="AL247" s="79"/>
      <c r="AM247" s="80"/>
      <c r="AN247" s="276"/>
      <c r="AO247" s="276"/>
      <c r="AP247" s="276"/>
      <c r="AQ247" s="276"/>
      <c r="AR247" s="276"/>
      <c r="AS247" s="276"/>
      <c r="AT247" s="276"/>
      <c r="AU247" s="276"/>
      <c r="AV247" s="276"/>
      <c r="AW247" s="277"/>
    </row>
    <row r="248" spans="1:49" ht="44.25" customHeight="1" hidden="1">
      <c r="A248" s="330"/>
      <c r="B248" s="331"/>
      <c r="C248" s="331"/>
      <c r="D248" s="331"/>
      <c r="E248" s="331"/>
      <c r="F248" s="331"/>
      <c r="G248" s="332"/>
      <c r="H248" s="333"/>
      <c r="I248" s="334"/>
      <c r="J248" s="334"/>
      <c r="K248" s="334"/>
      <c r="L248" s="334"/>
      <c r="M248" s="334"/>
      <c r="N248" s="334"/>
      <c r="O248" s="335"/>
      <c r="P248" s="336"/>
      <c r="Q248" s="337"/>
      <c r="R248" s="333"/>
      <c r="S248" s="334"/>
      <c r="T248" s="334"/>
      <c r="U248" s="334"/>
      <c r="V248" s="334"/>
      <c r="W248" s="335"/>
      <c r="X248" s="338"/>
      <c r="Y248" s="339"/>
      <c r="Z248" s="339"/>
      <c r="AA248" s="339"/>
      <c r="AB248" s="340"/>
      <c r="AC248" s="341"/>
      <c r="AD248" s="342"/>
      <c r="AE248" s="342"/>
      <c r="AF248" s="342"/>
      <c r="AG248" s="342"/>
      <c r="AH248" s="343"/>
      <c r="AI248" s="331"/>
      <c r="AJ248" s="331"/>
      <c r="AK248" s="331"/>
      <c r="AL248" s="79"/>
      <c r="AM248" s="80"/>
      <c r="AN248" s="276"/>
      <c r="AO248" s="276"/>
      <c r="AP248" s="276"/>
      <c r="AQ248" s="276"/>
      <c r="AR248" s="276"/>
      <c r="AS248" s="276"/>
      <c r="AT248" s="276"/>
      <c r="AU248" s="276"/>
      <c r="AV248" s="276"/>
      <c r="AW248" s="277"/>
    </row>
    <row r="249" spans="1:49" ht="44.25" customHeight="1" hidden="1">
      <c r="A249" s="330"/>
      <c r="B249" s="331"/>
      <c r="C249" s="331"/>
      <c r="D249" s="331"/>
      <c r="E249" s="331"/>
      <c r="F249" s="331"/>
      <c r="G249" s="332"/>
      <c r="H249" s="333"/>
      <c r="I249" s="334"/>
      <c r="J249" s="334"/>
      <c r="K249" s="334"/>
      <c r="L249" s="334"/>
      <c r="M249" s="334"/>
      <c r="N249" s="334"/>
      <c r="O249" s="335"/>
      <c r="P249" s="336"/>
      <c r="Q249" s="337"/>
      <c r="R249" s="333"/>
      <c r="S249" s="334"/>
      <c r="T249" s="334"/>
      <c r="U249" s="334"/>
      <c r="V249" s="334"/>
      <c r="W249" s="335"/>
      <c r="X249" s="338"/>
      <c r="Y249" s="339"/>
      <c r="Z249" s="339"/>
      <c r="AA249" s="339"/>
      <c r="AB249" s="340"/>
      <c r="AC249" s="341"/>
      <c r="AD249" s="342"/>
      <c r="AE249" s="342"/>
      <c r="AF249" s="342"/>
      <c r="AG249" s="342"/>
      <c r="AH249" s="343"/>
      <c r="AI249" s="331"/>
      <c r="AJ249" s="331"/>
      <c r="AK249" s="331"/>
      <c r="AL249" s="79"/>
      <c r="AM249" s="80"/>
      <c r="AN249" s="276"/>
      <c r="AO249" s="276"/>
      <c r="AP249" s="276"/>
      <c r="AQ249" s="276"/>
      <c r="AR249" s="276"/>
      <c r="AS249" s="276"/>
      <c r="AT249" s="276"/>
      <c r="AU249" s="276"/>
      <c r="AV249" s="276"/>
      <c r="AW249" s="277"/>
    </row>
    <row r="250" spans="1:49" ht="44.25" customHeight="1" hidden="1">
      <c r="A250" s="330"/>
      <c r="B250" s="331"/>
      <c r="C250" s="331"/>
      <c r="D250" s="331"/>
      <c r="E250" s="331"/>
      <c r="F250" s="331"/>
      <c r="G250" s="332"/>
      <c r="H250" s="333"/>
      <c r="I250" s="334"/>
      <c r="J250" s="334"/>
      <c r="K250" s="334"/>
      <c r="L250" s="334"/>
      <c r="M250" s="334"/>
      <c r="N250" s="334"/>
      <c r="O250" s="335"/>
      <c r="P250" s="336"/>
      <c r="Q250" s="337"/>
      <c r="R250" s="333"/>
      <c r="S250" s="334"/>
      <c r="T250" s="334"/>
      <c r="U250" s="334"/>
      <c r="V250" s="334"/>
      <c r="W250" s="335"/>
      <c r="X250" s="338"/>
      <c r="Y250" s="339"/>
      <c r="Z250" s="339"/>
      <c r="AA250" s="339"/>
      <c r="AB250" s="340"/>
      <c r="AC250" s="341"/>
      <c r="AD250" s="342"/>
      <c r="AE250" s="342"/>
      <c r="AF250" s="342"/>
      <c r="AG250" s="342"/>
      <c r="AH250" s="343"/>
      <c r="AI250" s="331"/>
      <c r="AJ250" s="331"/>
      <c r="AK250" s="331"/>
      <c r="AL250" s="79"/>
      <c r="AM250" s="80"/>
      <c r="AN250" s="276"/>
      <c r="AO250" s="276"/>
      <c r="AP250" s="276"/>
      <c r="AQ250" s="276"/>
      <c r="AR250" s="276"/>
      <c r="AS250" s="276"/>
      <c r="AT250" s="276"/>
      <c r="AU250" s="276"/>
      <c r="AV250" s="276"/>
      <c r="AW250" s="277"/>
    </row>
    <row r="251" spans="1:49" ht="44.25" customHeight="1" hidden="1">
      <c r="A251" s="330"/>
      <c r="B251" s="331"/>
      <c r="C251" s="331"/>
      <c r="D251" s="331"/>
      <c r="E251" s="331"/>
      <c r="F251" s="331"/>
      <c r="G251" s="332"/>
      <c r="H251" s="333"/>
      <c r="I251" s="334"/>
      <c r="J251" s="334"/>
      <c r="K251" s="334"/>
      <c r="L251" s="334"/>
      <c r="M251" s="334"/>
      <c r="N251" s="334"/>
      <c r="O251" s="335"/>
      <c r="P251" s="336"/>
      <c r="Q251" s="337"/>
      <c r="R251" s="333"/>
      <c r="S251" s="334"/>
      <c r="T251" s="334"/>
      <c r="U251" s="334"/>
      <c r="V251" s="334"/>
      <c r="W251" s="335"/>
      <c r="X251" s="338"/>
      <c r="Y251" s="339"/>
      <c r="Z251" s="339"/>
      <c r="AA251" s="339"/>
      <c r="AB251" s="340"/>
      <c r="AC251" s="341"/>
      <c r="AD251" s="342"/>
      <c r="AE251" s="342"/>
      <c r="AF251" s="342"/>
      <c r="AG251" s="342"/>
      <c r="AH251" s="343"/>
      <c r="AI251" s="331"/>
      <c r="AJ251" s="331"/>
      <c r="AK251" s="331"/>
      <c r="AL251" s="79"/>
      <c r="AM251" s="80"/>
      <c r="AN251" s="276"/>
      <c r="AO251" s="276"/>
      <c r="AP251" s="276"/>
      <c r="AQ251" s="276"/>
      <c r="AR251" s="276"/>
      <c r="AS251" s="276"/>
      <c r="AT251" s="276"/>
      <c r="AU251" s="276"/>
      <c r="AV251" s="276"/>
      <c r="AW251" s="277"/>
    </row>
    <row r="252" spans="1:49" ht="44.25" customHeight="1" hidden="1">
      <c r="A252" s="330"/>
      <c r="B252" s="331"/>
      <c r="C252" s="331"/>
      <c r="D252" s="331"/>
      <c r="E252" s="331"/>
      <c r="F252" s="331"/>
      <c r="G252" s="332"/>
      <c r="H252" s="333"/>
      <c r="I252" s="334"/>
      <c r="J252" s="334"/>
      <c r="K252" s="334"/>
      <c r="L252" s="334"/>
      <c r="M252" s="334"/>
      <c r="N252" s="334"/>
      <c r="O252" s="335"/>
      <c r="P252" s="336"/>
      <c r="Q252" s="337"/>
      <c r="R252" s="333"/>
      <c r="S252" s="334"/>
      <c r="T252" s="334"/>
      <c r="U252" s="334"/>
      <c r="V252" s="334"/>
      <c r="W252" s="335"/>
      <c r="X252" s="338"/>
      <c r="Y252" s="339"/>
      <c r="Z252" s="339"/>
      <c r="AA252" s="339"/>
      <c r="AB252" s="340"/>
      <c r="AC252" s="341"/>
      <c r="AD252" s="342"/>
      <c r="AE252" s="342"/>
      <c r="AF252" s="342"/>
      <c r="AG252" s="342"/>
      <c r="AH252" s="343"/>
      <c r="AI252" s="331"/>
      <c r="AJ252" s="331"/>
      <c r="AK252" s="331"/>
      <c r="AL252" s="79"/>
      <c r="AM252" s="80"/>
      <c r="AN252" s="276"/>
      <c r="AO252" s="276"/>
      <c r="AP252" s="276"/>
      <c r="AQ252" s="276"/>
      <c r="AR252" s="276"/>
      <c r="AS252" s="276"/>
      <c r="AT252" s="276"/>
      <c r="AU252" s="276"/>
      <c r="AV252" s="276"/>
      <c r="AW252" s="277"/>
    </row>
    <row r="253" spans="1:49" ht="44.25" customHeight="1" hidden="1">
      <c r="A253" s="330"/>
      <c r="B253" s="331"/>
      <c r="C253" s="331"/>
      <c r="D253" s="331"/>
      <c r="E253" s="331"/>
      <c r="F253" s="331"/>
      <c r="G253" s="332"/>
      <c r="H253" s="333"/>
      <c r="I253" s="334"/>
      <c r="J253" s="334"/>
      <c r="K253" s="334"/>
      <c r="L253" s="334"/>
      <c r="M253" s="334"/>
      <c r="N253" s="334"/>
      <c r="O253" s="335"/>
      <c r="P253" s="336"/>
      <c r="Q253" s="337"/>
      <c r="R253" s="333"/>
      <c r="S253" s="334"/>
      <c r="T253" s="334"/>
      <c r="U253" s="334"/>
      <c r="V253" s="334"/>
      <c r="W253" s="335"/>
      <c r="X253" s="338"/>
      <c r="Y253" s="339"/>
      <c r="Z253" s="339"/>
      <c r="AA253" s="339"/>
      <c r="AB253" s="340"/>
      <c r="AC253" s="341"/>
      <c r="AD253" s="342"/>
      <c r="AE253" s="342"/>
      <c r="AF253" s="342"/>
      <c r="AG253" s="342"/>
      <c r="AH253" s="343"/>
      <c r="AI253" s="331"/>
      <c r="AJ253" s="331"/>
      <c r="AK253" s="331"/>
      <c r="AL253" s="79"/>
      <c r="AM253" s="80"/>
      <c r="AN253" s="276"/>
      <c r="AO253" s="276"/>
      <c r="AP253" s="276"/>
      <c r="AQ253" s="276"/>
      <c r="AR253" s="276"/>
      <c r="AS253" s="276"/>
      <c r="AT253" s="276"/>
      <c r="AU253" s="276"/>
      <c r="AV253" s="276"/>
      <c r="AW253" s="277"/>
    </row>
    <row r="254" spans="1:49" ht="15" hidden="1">
      <c r="A254" s="330"/>
      <c r="B254" s="331"/>
      <c r="C254" s="331"/>
      <c r="D254" s="331"/>
      <c r="E254" s="331"/>
      <c r="F254" s="331"/>
      <c r="G254" s="332"/>
      <c r="H254" s="333"/>
      <c r="I254" s="334"/>
      <c r="J254" s="334"/>
      <c r="K254" s="334"/>
      <c r="L254" s="334"/>
      <c r="M254" s="334"/>
      <c r="N254" s="334"/>
      <c r="O254" s="335"/>
      <c r="P254" s="336"/>
      <c r="Q254" s="337"/>
      <c r="R254" s="333"/>
      <c r="S254" s="334"/>
      <c r="T254" s="334"/>
      <c r="U254" s="334"/>
      <c r="V254" s="334"/>
      <c r="W254" s="335"/>
      <c r="X254" s="338"/>
      <c r="Y254" s="339"/>
      <c r="Z254" s="339"/>
      <c r="AA254" s="339"/>
      <c r="AB254" s="340"/>
      <c r="AC254" s="341"/>
      <c r="AD254" s="342"/>
      <c r="AE254" s="342"/>
      <c r="AF254" s="342"/>
      <c r="AG254" s="342"/>
      <c r="AH254" s="343"/>
      <c r="AI254" s="331"/>
      <c r="AJ254" s="331"/>
      <c r="AK254" s="331"/>
      <c r="AL254" s="79"/>
      <c r="AM254" s="80"/>
      <c r="AN254" s="276"/>
      <c r="AO254" s="276"/>
      <c r="AP254" s="276"/>
      <c r="AQ254" s="276"/>
      <c r="AR254" s="276"/>
      <c r="AS254" s="276"/>
      <c r="AT254" s="276"/>
      <c r="AU254" s="276"/>
      <c r="AV254" s="276"/>
      <c r="AW254" s="277"/>
    </row>
    <row r="255" spans="1:49" ht="15" hidden="1">
      <c r="A255" s="1631" t="s">
        <v>378</v>
      </c>
      <c r="B255" s="1632"/>
      <c r="C255" s="1632"/>
      <c r="D255" s="1632"/>
      <c r="E255" s="1632"/>
      <c r="F255" s="1632"/>
      <c r="G255" s="1632"/>
      <c r="H255" s="1632"/>
      <c r="I255" s="1632"/>
      <c r="J255" s="1632"/>
      <c r="K255" s="1632"/>
      <c r="L255" s="1632"/>
      <c r="M255" s="1632"/>
      <c r="N255" s="1632"/>
      <c r="O255" s="1632"/>
      <c r="P255" s="1632"/>
      <c r="Q255" s="1632"/>
      <c r="R255" s="1632"/>
      <c r="S255" s="1632"/>
      <c r="T255" s="1632"/>
      <c r="U255" s="1632"/>
      <c r="V255" s="1632"/>
      <c r="W255" s="1632"/>
      <c r="X255" s="1632"/>
      <c r="Y255" s="1632"/>
      <c r="Z255" s="1632"/>
      <c r="AA255" s="1632"/>
      <c r="AB255" s="1632"/>
      <c r="AC255" s="1632"/>
      <c r="AD255" s="1632"/>
      <c r="AE255" s="1632"/>
      <c r="AF255" s="1632"/>
      <c r="AG255" s="1632"/>
      <c r="AH255" s="1632"/>
      <c r="AI255" s="1632"/>
      <c r="AJ255" s="1632"/>
      <c r="AK255" s="1632"/>
      <c r="AL255" s="1632"/>
      <c r="AM255" s="1633"/>
      <c r="AN255" s="276"/>
      <c r="AO255" s="276"/>
      <c r="AP255" s="276"/>
      <c r="AQ255" s="276"/>
      <c r="AR255" s="276"/>
      <c r="AS255" s="276"/>
      <c r="AT255" s="276"/>
      <c r="AU255" s="276"/>
      <c r="AV255" s="276"/>
      <c r="AW255" s="277"/>
    </row>
    <row r="256" spans="1:49" ht="15" hidden="1">
      <c r="A256" s="1613" t="s">
        <v>49</v>
      </c>
      <c r="B256" s="1614"/>
      <c r="C256" s="1614"/>
      <c r="D256" s="1614"/>
      <c r="E256" s="1614"/>
      <c r="F256" s="1614"/>
      <c r="G256" s="1614"/>
      <c r="H256" s="1618"/>
      <c r="I256" s="1618"/>
      <c r="J256" s="1618"/>
      <c r="K256" s="1618"/>
      <c r="L256" s="1618"/>
      <c r="M256" s="1618"/>
      <c r="N256" s="1618"/>
      <c r="O256" s="1618"/>
      <c r="P256" s="1618"/>
      <c r="Q256" s="1618"/>
      <c r="R256" s="1618"/>
      <c r="S256" s="1618"/>
      <c r="T256" s="1618"/>
      <c r="U256" s="1618"/>
      <c r="V256" s="1618"/>
      <c r="W256" s="1618"/>
      <c r="X256" s="1614" t="s">
        <v>380</v>
      </c>
      <c r="Y256" s="1614"/>
      <c r="Z256" s="1614"/>
      <c r="AA256" s="1614"/>
      <c r="AB256" s="1614"/>
      <c r="AC256" s="1623"/>
      <c r="AD256" s="1623"/>
      <c r="AE256" s="1623"/>
      <c r="AF256" s="1623"/>
      <c r="AG256" s="1623"/>
      <c r="AH256" s="1623"/>
      <c r="AI256" s="1623"/>
      <c r="AJ256" s="1623"/>
      <c r="AK256" s="1623"/>
      <c r="AL256" s="1623"/>
      <c r="AM256" s="1624"/>
      <c r="AN256" s="276"/>
      <c r="AO256" s="276"/>
      <c r="AP256" s="276"/>
      <c r="AQ256" s="276"/>
      <c r="AR256" s="276"/>
      <c r="AS256" s="276"/>
      <c r="AT256" s="276"/>
      <c r="AU256" s="276"/>
      <c r="AV256" s="276"/>
      <c r="AW256" s="277"/>
    </row>
    <row r="257" spans="1:49" ht="15" hidden="1">
      <c r="A257" s="1613" t="s">
        <v>381</v>
      </c>
      <c r="B257" s="1614"/>
      <c r="C257" s="1614"/>
      <c r="D257" s="1614"/>
      <c r="E257" s="1614"/>
      <c r="F257" s="1614"/>
      <c r="G257" s="1614"/>
      <c r="H257" s="1615"/>
      <c r="I257" s="1615"/>
      <c r="J257" s="1615"/>
      <c r="K257" s="1615"/>
      <c r="L257" s="1615"/>
      <c r="M257" s="1615"/>
      <c r="N257" s="1615"/>
      <c r="O257" s="1615"/>
      <c r="P257" s="1615"/>
      <c r="Q257" s="1615"/>
      <c r="R257" s="1615"/>
      <c r="S257" s="1615"/>
      <c r="T257" s="1615"/>
      <c r="U257" s="1615"/>
      <c r="V257" s="1615"/>
      <c r="W257" s="1615"/>
      <c r="X257" s="1615"/>
      <c r="Y257" s="1615"/>
      <c r="Z257" s="1615"/>
      <c r="AA257" s="1615"/>
      <c r="AB257" s="1615"/>
      <c r="AC257" s="1615"/>
      <c r="AD257" s="1615"/>
      <c r="AE257" s="1615"/>
      <c r="AF257" s="1615"/>
      <c r="AG257" s="1615"/>
      <c r="AH257" s="1615"/>
      <c r="AI257" s="1615"/>
      <c r="AJ257" s="1615"/>
      <c r="AK257" s="1615"/>
      <c r="AL257" s="1615"/>
      <c r="AM257" s="1616"/>
      <c r="AN257" s="276"/>
      <c r="AO257" s="276"/>
      <c r="AP257" s="276"/>
      <c r="AQ257" s="276"/>
      <c r="AR257" s="276"/>
      <c r="AS257" s="276"/>
      <c r="AT257" s="276"/>
      <c r="AU257" s="276"/>
      <c r="AV257" s="276"/>
      <c r="AW257" s="277"/>
    </row>
    <row r="258" spans="1:49" ht="24" customHeight="1" hidden="1">
      <c r="A258" s="1613" t="s">
        <v>127</v>
      </c>
      <c r="B258" s="1614"/>
      <c r="C258" s="1614"/>
      <c r="D258" s="1614"/>
      <c r="E258" s="1614"/>
      <c r="F258" s="1614"/>
      <c r="G258" s="1614"/>
      <c r="H258" s="1619"/>
      <c r="I258" s="1619"/>
      <c r="J258" s="1619"/>
      <c r="K258" s="1619"/>
      <c r="L258" s="1619"/>
      <c r="M258" s="1619"/>
      <c r="N258" s="1619"/>
      <c r="O258" s="1619"/>
      <c r="P258" s="1619"/>
      <c r="Q258" s="1619"/>
      <c r="R258" s="1619"/>
      <c r="S258" s="1619"/>
      <c r="T258" s="1619"/>
      <c r="U258" s="1619"/>
      <c r="V258" s="1619"/>
      <c r="W258" s="1619"/>
      <c r="X258" s="1614" t="s">
        <v>175</v>
      </c>
      <c r="Y258" s="1614"/>
      <c r="Z258" s="1614"/>
      <c r="AA258" s="1614"/>
      <c r="AB258" s="1614"/>
      <c r="AC258" s="1619"/>
      <c r="AD258" s="1619"/>
      <c r="AE258" s="1619"/>
      <c r="AF258" s="1619"/>
      <c r="AG258" s="1619"/>
      <c r="AH258" s="1619"/>
      <c r="AI258" s="1619"/>
      <c r="AJ258" s="1619"/>
      <c r="AK258" s="1619"/>
      <c r="AL258" s="1619"/>
      <c r="AM258" s="1622"/>
      <c r="AN258" s="276"/>
      <c r="AO258" s="276"/>
      <c r="AP258" s="276"/>
      <c r="AQ258" s="276"/>
      <c r="AR258" s="276"/>
      <c r="AS258" s="276"/>
      <c r="AT258" s="276"/>
      <c r="AU258" s="276"/>
      <c r="AV258" s="276"/>
      <c r="AW258" s="277"/>
    </row>
    <row r="259" spans="1:49" ht="15" hidden="1">
      <c r="A259" s="1613" t="s">
        <v>242</v>
      </c>
      <c r="B259" s="1614"/>
      <c r="C259" s="1614"/>
      <c r="D259" s="1614"/>
      <c r="E259" s="1614"/>
      <c r="F259" s="1614"/>
      <c r="G259" s="1614"/>
      <c r="H259" s="344" t="s">
        <v>341</v>
      </c>
      <c r="I259" s="344"/>
      <c r="J259" s="1618"/>
      <c r="K259" s="1618"/>
      <c r="L259" s="1618"/>
      <c r="M259" s="1618"/>
      <c r="N259" s="1618"/>
      <c r="O259" s="1618"/>
      <c r="P259" s="1614" t="s">
        <v>342</v>
      </c>
      <c r="Q259" s="1614"/>
      <c r="R259" s="1615"/>
      <c r="S259" s="1615"/>
      <c r="T259" s="1615"/>
      <c r="U259" s="1615"/>
      <c r="V259" s="1615"/>
      <c r="W259" s="1615"/>
      <c r="X259" s="1614" t="s">
        <v>343</v>
      </c>
      <c r="Y259" s="1614"/>
      <c r="Z259" s="1615"/>
      <c r="AA259" s="1615"/>
      <c r="AB259" s="1615"/>
      <c r="AC259" s="1615"/>
      <c r="AD259" s="1615"/>
      <c r="AE259" s="1615"/>
      <c r="AF259" s="1615"/>
      <c r="AG259" s="1615"/>
      <c r="AH259" s="1615"/>
      <c r="AI259" s="1615"/>
      <c r="AJ259" s="1615"/>
      <c r="AK259" s="1615"/>
      <c r="AL259" s="1615"/>
      <c r="AM259" s="1616"/>
      <c r="AN259" s="276"/>
      <c r="AO259" s="276"/>
      <c r="AP259" s="276"/>
      <c r="AQ259" s="276"/>
      <c r="AR259" s="276"/>
      <c r="AS259" s="276"/>
      <c r="AT259" s="276"/>
      <c r="AU259" s="276"/>
      <c r="AV259" s="276"/>
      <c r="AW259" s="277"/>
    </row>
    <row r="260" spans="1:49" ht="15" hidden="1">
      <c r="A260" s="1613"/>
      <c r="B260" s="1614"/>
      <c r="C260" s="1614"/>
      <c r="D260" s="1614"/>
      <c r="E260" s="1614"/>
      <c r="F260" s="1614"/>
      <c r="G260" s="1614"/>
      <c r="H260" s="344" t="s">
        <v>344</v>
      </c>
      <c r="I260" s="344"/>
      <c r="J260" s="1615"/>
      <c r="K260" s="1615"/>
      <c r="L260" s="1615"/>
      <c r="M260" s="1615"/>
      <c r="N260" s="1615"/>
      <c r="O260" s="1615"/>
      <c r="P260" s="1615"/>
      <c r="Q260" s="1615"/>
      <c r="R260" s="1615"/>
      <c r="S260" s="1615"/>
      <c r="T260" s="1615"/>
      <c r="U260" s="1615"/>
      <c r="V260" s="1615"/>
      <c r="W260" s="1615"/>
      <c r="X260" s="1614" t="s">
        <v>345</v>
      </c>
      <c r="Y260" s="1614"/>
      <c r="Z260" s="1614"/>
      <c r="AA260" s="1614"/>
      <c r="AB260" s="1614"/>
      <c r="AC260" s="1615"/>
      <c r="AD260" s="1615"/>
      <c r="AE260" s="1615"/>
      <c r="AF260" s="1615"/>
      <c r="AG260" s="1614" t="s">
        <v>382</v>
      </c>
      <c r="AH260" s="1614"/>
      <c r="AI260" s="1615"/>
      <c r="AJ260" s="1615"/>
      <c r="AK260" s="1615"/>
      <c r="AL260" s="1615"/>
      <c r="AM260" s="1616"/>
      <c r="AN260" s="276"/>
      <c r="AO260" s="276"/>
      <c r="AP260" s="276"/>
      <c r="AQ260" s="276"/>
      <c r="AR260" s="276"/>
      <c r="AS260" s="276"/>
      <c r="AT260" s="276"/>
      <c r="AU260" s="276"/>
      <c r="AV260" s="276"/>
      <c r="AW260" s="277"/>
    </row>
    <row r="261" spans="1:49" ht="15" hidden="1">
      <c r="A261" s="1613"/>
      <c r="B261" s="1614"/>
      <c r="C261" s="1614"/>
      <c r="D261" s="1614"/>
      <c r="E261" s="1614"/>
      <c r="F261" s="1614"/>
      <c r="G261" s="1614"/>
      <c r="H261" s="1614" t="s">
        <v>383</v>
      </c>
      <c r="I261" s="1614"/>
      <c r="J261" s="1615"/>
      <c r="K261" s="1615"/>
      <c r="L261" s="1615"/>
      <c r="M261" s="1615"/>
      <c r="N261" s="1615"/>
      <c r="O261" s="1615"/>
      <c r="P261" s="1615"/>
      <c r="Q261" s="1615"/>
      <c r="R261" s="1615"/>
      <c r="S261" s="1615"/>
      <c r="T261" s="1615"/>
      <c r="U261" s="1615"/>
      <c r="V261" s="1615"/>
      <c r="W261" s="1615"/>
      <c r="X261" s="1620"/>
      <c r="Y261" s="1620"/>
      <c r="Z261" s="1620"/>
      <c r="AA261" s="1620"/>
      <c r="AB261" s="1620"/>
      <c r="AC261" s="1620"/>
      <c r="AD261" s="1620"/>
      <c r="AE261" s="1620"/>
      <c r="AF261" s="1620"/>
      <c r="AG261" s="1620"/>
      <c r="AH261" s="1620"/>
      <c r="AI261" s="1620"/>
      <c r="AJ261" s="1620"/>
      <c r="AK261" s="1620"/>
      <c r="AL261" s="1620"/>
      <c r="AM261" s="1621"/>
      <c r="AN261" s="276"/>
      <c r="AO261" s="276"/>
      <c r="AP261" s="276"/>
      <c r="AQ261" s="276"/>
      <c r="AR261" s="276"/>
      <c r="AS261" s="276"/>
      <c r="AT261" s="276"/>
      <c r="AU261" s="276"/>
      <c r="AV261" s="276"/>
      <c r="AW261" s="277"/>
    </row>
    <row r="262" spans="1:49" ht="15" hidden="1">
      <c r="A262" s="1613" t="s">
        <v>384</v>
      </c>
      <c r="B262" s="1614"/>
      <c r="C262" s="1614"/>
      <c r="D262" s="1614"/>
      <c r="E262" s="1614"/>
      <c r="F262" s="1614"/>
      <c r="G262" s="1614"/>
      <c r="H262" s="1615"/>
      <c r="I262" s="1615"/>
      <c r="J262" s="1615"/>
      <c r="K262" s="1615"/>
      <c r="L262" s="1615"/>
      <c r="M262" s="1615"/>
      <c r="N262" s="1615"/>
      <c r="O262" s="1615"/>
      <c r="P262" s="1615"/>
      <c r="Q262" s="1615"/>
      <c r="R262" s="1615"/>
      <c r="S262" s="1615"/>
      <c r="T262" s="1615"/>
      <c r="U262" s="1615"/>
      <c r="V262" s="1615"/>
      <c r="W262" s="1615"/>
      <c r="X262" s="1615"/>
      <c r="Y262" s="1615"/>
      <c r="Z262" s="1615"/>
      <c r="AA262" s="1615"/>
      <c r="AB262" s="1615"/>
      <c r="AC262" s="1615"/>
      <c r="AD262" s="1615"/>
      <c r="AE262" s="1615"/>
      <c r="AF262" s="1615"/>
      <c r="AG262" s="1615"/>
      <c r="AH262" s="1615"/>
      <c r="AI262" s="1615"/>
      <c r="AJ262" s="1615"/>
      <c r="AK262" s="1615"/>
      <c r="AL262" s="1615"/>
      <c r="AM262" s="1616"/>
      <c r="AN262" s="276"/>
      <c r="AO262" s="276"/>
      <c r="AP262" s="276"/>
      <c r="AQ262" s="276"/>
      <c r="AR262" s="276"/>
      <c r="AS262" s="276"/>
      <c r="AT262" s="276"/>
      <c r="AU262" s="276"/>
      <c r="AV262" s="276"/>
      <c r="AW262" s="277"/>
    </row>
    <row r="263" spans="1:49" ht="15" hidden="1">
      <c r="A263" s="1613"/>
      <c r="B263" s="1614"/>
      <c r="C263" s="1614"/>
      <c r="D263" s="1614"/>
      <c r="E263" s="1614"/>
      <c r="F263" s="1614"/>
      <c r="G263" s="1614"/>
      <c r="H263" s="1614" t="s">
        <v>337</v>
      </c>
      <c r="I263" s="1614"/>
      <c r="J263" s="1614"/>
      <c r="K263" s="1614"/>
      <c r="L263" s="1614"/>
      <c r="M263" s="1617"/>
      <c r="N263" s="1617"/>
      <c r="O263" s="1617"/>
      <c r="P263" s="1617"/>
      <c r="Q263" s="1617"/>
      <c r="R263" s="1617"/>
      <c r="S263" s="1617"/>
      <c r="T263" s="1617"/>
      <c r="U263" s="1617"/>
      <c r="V263" s="1617"/>
      <c r="W263" s="1617"/>
      <c r="X263" s="1620"/>
      <c r="Y263" s="1620"/>
      <c r="Z263" s="1620"/>
      <c r="AA263" s="1620"/>
      <c r="AB263" s="1620"/>
      <c r="AC263" s="1620"/>
      <c r="AD263" s="1620"/>
      <c r="AE263" s="1620"/>
      <c r="AF263" s="1620"/>
      <c r="AG263" s="1620"/>
      <c r="AH263" s="1620"/>
      <c r="AI263" s="1620"/>
      <c r="AJ263" s="1620"/>
      <c r="AK263" s="1620"/>
      <c r="AL263" s="1620"/>
      <c r="AM263" s="1621"/>
      <c r="AN263" s="276"/>
      <c r="AO263" s="276"/>
      <c r="AP263" s="276"/>
      <c r="AQ263" s="276"/>
      <c r="AR263" s="276"/>
      <c r="AS263" s="276"/>
      <c r="AT263" s="276"/>
      <c r="AU263" s="276"/>
      <c r="AV263" s="276"/>
      <c r="AW263" s="277"/>
    </row>
    <row r="264" spans="1:49" ht="15" hidden="1">
      <c r="A264" s="1613"/>
      <c r="B264" s="1614"/>
      <c r="C264" s="1614"/>
      <c r="D264" s="1614"/>
      <c r="E264" s="1614"/>
      <c r="F264" s="1614"/>
      <c r="G264" s="1614"/>
      <c r="H264" s="1614" t="s">
        <v>385</v>
      </c>
      <c r="I264" s="1614"/>
      <c r="J264" s="1614"/>
      <c r="K264" s="1614"/>
      <c r="L264" s="1614"/>
      <c r="M264" s="1615"/>
      <c r="N264" s="1615"/>
      <c r="O264" s="1615"/>
      <c r="P264" s="1614" t="s">
        <v>327</v>
      </c>
      <c r="Q264" s="1614"/>
      <c r="R264" s="1637"/>
      <c r="S264" s="1637"/>
      <c r="T264" s="1637"/>
      <c r="U264" s="1637"/>
      <c r="V264" s="1637"/>
      <c r="W264" s="1637"/>
      <c r="X264" s="1614" t="s">
        <v>386</v>
      </c>
      <c r="Y264" s="1614"/>
      <c r="Z264" s="1614"/>
      <c r="AA264" s="1614"/>
      <c r="AB264" s="1614"/>
      <c r="AC264" s="1617"/>
      <c r="AD264" s="1617"/>
      <c r="AE264" s="1617"/>
      <c r="AF264" s="1617"/>
      <c r="AG264" s="1617"/>
      <c r="AH264" s="1617"/>
      <c r="AI264" s="1617"/>
      <c r="AJ264" s="1617"/>
      <c r="AK264" s="1617"/>
      <c r="AL264" s="1617"/>
      <c r="AM264" s="163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7"/>
    </row>
    <row r="265" spans="1:49" ht="12.75" customHeight="1" hidden="1">
      <c r="A265" s="1613"/>
      <c r="B265" s="1614"/>
      <c r="C265" s="1614"/>
      <c r="D265" s="1614"/>
      <c r="E265" s="1614"/>
      <c r="F265" s="1614"/>
      <c r="G265" s="1614"/>
      <c r="H265" s="1614" t="s">
        <v>328</v>
      </c>
      <c r="I265" s="1614"/>
      <c r="J265" s="1614"/>
      <c r="K265" s="1614"/>
      <c r="L265" s="1614"/>
      <c r="M265" s="1615"/>
      <c r="N265" s="1615"/>
      <c r="O265" s="1615"/>
      <c r="P265" s="1615"/>
      <c r="Q265" s="1615"/>
      <c r="R265" s="1615"/>
      <c r="S265" s="1615"/>
      <c r="T265" s="1615"/>
      <c r="U265" s="1615"/>
      <c r="V265" s="1615"/>
      <c r="W265" s="1615"/>
      <c r="X265" s="1615"/>
      <c r="Y265" s="1615"/>
      <c r="Z265" s="1615"/>
      <c r="AA265" s="1615"/>
      <c r="AB265" s="1615"/>
      <c r="AC265" s="1615"/>
      <c r="AD265" s="1615"/>
      <c r="AE265" s="1615"/>
      <c r="AF265" s="1615"/>
      <c r="AG265" s="1615"/>
      <c r="AH265" s="1615"/>
      <c r="AI265" s="1615"/>
      <c r="AJ265" s="1615"/>
      <c r="AK265" s="1615"/>
      <c r="AL265" s="1615"/>
      <c r="AM265" s="1616"/>
      <c r="AN265" s="276"/>
      <c r="AO265" s="276"/>
      <c r="AP265" s="276"/>
      <c r="AQ265" s="276"/>
      <c r="AR265" s="276"/>
      <c r="AS265" s="276"/>
      <c r="AT265" s="276"/>
      <c r="AU265" s="276"/>
      <c r="AV265" s="276"/>
      <c r="AW265" s="277"/>
    </row>
    <row r="266" spans="1:49" ht="15" hidden="1">
      <c r="A266" s="1613" t="s">
        <v>387</v>
      </c>
      <c r="B266" s="1614"/>
      <c r="C266" s="1614"/>
      <c r="D266" s="1614"/>
      <c r="E266" s="1614"/>
      <c r="F266" s="1614"/>
      <c r="G266" s="1614"/>
      <c r="H266" s="1615"/>
      <c r="I266" s="1615"/>
      <c r="J266" s="1615"/>
      <c r="K266" s="1615"/>
      <c r="L266" s="1615"/>
      <c r="M266" s="1615"/>
      <c r="N266" s="1615"/>
      <c r="O266" s="1615"/>
      <c r="P266" s="1615"/>
      <c r="Q266" s="1615"/>
      <c r="R266" s="1615"/>
      <c r="S266" s="1615"/>
      <c r="T266" s="1615"/>
      <c r="U266" s="1615"/>
      <c r="V266" s="1615"/>
      <c r="W266" s="1615"/>
      <c r="X266" s="1615"/>
      <c r="Y266" s="1615"/>
      <c r="Z266" s="1615"/>
      <c r="AA266" s="1615"/>
      <c r="AB266" s="1615"/>
      <c r="AC266" s="1615"/>
      <c r="AD266" s="1615"/>
      <c r="AE266" s="1615"/>
      <c r="AF266" s="1615"/>
      <c r="AG266" s="1615"/>
      <c r="AH266" s="1615"/>
      <c r="AI266" s="1615"/>
      <c r="AJ266" s="1615"/>
      <c r="AK266" s="1615"/>
      <c r="AL266" s="1615"/>
      <c r="AM266" s="1616"/>
      <c r="AN266" s="276"/>
      <c r="AO266" s="276"/>
      <c r="AP266" s="276"/>
      <c r="AQ266" s="276"/>
      <c r="AR266" s="276"/>
      <c r="AS266" s="276"/>
      <c r="AT266" s="276"/>
      <c r="AU266" s="276"/>
      <c r="AV266" s="276"/>
      <c r="AW266" s="277"/>
    </row>
    <row r="267" spans="1:49" ht="15" hidden="1">
      <c r="A267" s="1613"/>
      <c r="B267" s="1614"/>
      <c r="C267" s="1614"/>
      <c r="D267" s="1614"/>
      <c r="E267" s="1614"/>
      <c r="F267" s="1614"/>
      <c r="G267" s="1614"/>
      <c r="H267" s="1614" t="s">
        <v>337</v>
      </c>
      <c r="I267" s="1614"/>
      <c r="J267" s="1614"/>
      <c r="K267" s="1614"/>
      <c r="L267" s="1614"/>
      <c r="M267" s="1617"/>
      <c r="N267" s="1617"/>
      <c r="O267" s="1617"/>
      <c r="P267" s="1617"/>
      <c r="Q267" s="1617"/>
      <c r="R267" s="1617"/>
      <c r="S267" s="1617"/>
      <c r="T267" s="1617"/>
      <c r="U267" s="1617"/>
      <c r="V267" s="1617"/>
      <c r="W267" s="1617"/>
      <c r="X267" s="1620"/>
      <c r="Y267" s="1620"/>
      <c r="Z267" s="1620"/>
      <c r="AA267" s="1620"/>
      <c r="AB267" s="1620"/>
      <c r="AC267" s="1620"/>
      <c r="AD267" s="1620"/>
      <c r="AE267" s="1620"/>
      <c r="AF267" s="1620"/>
      <c r="AG267" s="1620"/>
      <c r="AH267" s="1620"/>
      <c r="AI267" s="1620"/>
      <c r="AJ267" s="1620"/>
      <c r="AK267" s="1620"/>
      <c r="AL267" s="1620"/>
      <c r="AM267" s="1621"/>
      <c r="AN267" s="276"/>
      <c r="AO267" s="276"/>
      <c r="AP267" s="276"/>
      <c r="AQ267" s="276"/>
      <c r="AR267" s="276"/>
      <c r="AS267" s="276"/>
      <c r="AT267" s="276"/>
      <c r="AU267" s="276"/>
      <c r="AV267" s="276"/>
      <c r="AW267" s="277"/>
    </row>
    <row r="268" spans="1:49" ht="15" hidden="1">
      <c r="A268" s="1613"/>
      <c r="B268" s="1614"/>
      <c r="C268" s="1614"/>
      <c r="D268" s="1614"/>
      <c r="E268" s="1614"/>
      <c r="F268" s="1614"/>
      <c r="G268" s="1614"/>
      <c r="H268" s="1614" t="s">
        <v>385</v>
      </c>
      <c r="I268" s="1614"/>
      <c r="J268" s="1614"/>
      <c r="K268" s="1614"/>
      <c r="L268" s="1614"/>
      <c r="M268" s="1615"/>
      <c r="N268" s="1615"/>
      <c r="O268" s="1615"/>
      <c r="P268" s="1614" t="s">
        <v>327</v>
      </c>
      <c r="Q268" s="1614"/>
      <c r="R268" s="1637"/>
      <c r="S268" s="1637"/>
      <c r="T268" s="1637"/>
      <c r="U268" s="1637"/>
      <c r="V268" s="1637"/>
      <c r="W268" s="1637"/>
      <c r="X268" s="1614" t="s">
        <v>386</v>
      </c>
      <c r="Y268" s="1614"/>
      <c r="Z268" s="1614"/>
      <c r="AA268" s="1614"/>
      <c r="AB268" s="1614"/>
      <c r="AC268" s="1617"/>
      <c r="AD268" s="1617"/>
      <c r="AE268" s="1617"/>
      <c r="AF268" s="1617"/>
      <c r="AG268" s="1617"/>
      <c r="AH268" s="1617"/>
      <c r="AI268" s="1617"/>
      <c r="AJ268" s="1617"/>
      <c r="AK268" s="1617"/>
      <c r="AL268" s="1617"/>
      <c r="AM268" s="1636"/>
      <c r="AN268" s="276"/>
      <c r="AO268" s="276"/>
      <c r="AP268" s="276"/>
      <c r="AQ268" s="276"/>
      <c r="AR268" s="276"/>
      <c r="AS268" s="276"/>
      <c r="AT268" s="276"/>
      <c r="AU268" s="276"/>
      <c r="AV268" s="276"/>
      <c r="AW268" s="277"/>
    </row>
    <row r="269" spans="1:49" ht="15" hidden="1">
      <c r="A269" s="1613"/>
      <c r="B269" s="1614"/>
      <c r="C269" s="1614"/>
      <c r="D269" s="1614"/>
      <c r="E269" s="1614"/>
      <c r="F269" s="1614"/>
      <c r="G269" s="1614"/>
      <c r="H269" s="1614" t="s">
        <v>328</v>
      </c>
      <c r="I269" s="1614"/>
      <c r="J269" s="1614"/>
      <c r="K269" s="1614"/>
      <c r="L269" s="1614"/>
      <c r="M269" s="1615"/>
      <c r="N269" s="1615"/>
      <c r="O269" s="1615"/>
      <c r="P269" s="1615"/>
      <c r="Q269" s="1615"/>
      <c r="R269" s="1615"/>
      <c r="S269" s="1615"/>
      <c r="T269" s="1615"/>
      <c r="U269" s="1615"/>
      <c r="V269" s="1615"/>
      <c r="W269" s="1615"/>
      <c r="X269" s="1615"/>
      <c r="Y269" s="1615"/>
      <c r="Z269" s="1615"/>
      <c r="AA269" s="1615"/>
      <c r="AB269" s="1615"/>
      <c r="AC269" s="1615"/>
      <c r="AD269" s="1615"/>
      <c r="AE269" s="1615"/>
      <c r="AF269" s="1615"/>
      <c r="AG269" s="1615"/>
      <c r="AH269" s="1615"/>
      <c r="AI269" s="1615"/>
      <c r="AJ269" s="1615"/>
      <c r="AK269" s="1615"/>
      <c r="AL269" s="1615"/>
      <c r="AM269" s="1616"/>
      <c r="AN269" s="276"/>
      <c r="AO269" s="276"/>
      <c r="AP269" s="276"/>
      <c r="AQ269" s="276"/>
      <c r="AR269" s="276"/>
      <c r="AS269" s="276"/>
      <c r="AT269" s="276"/>
      <c r="AU269" s="276"/>
      <c r="AV269" s="276"/>
      <c r="AW269" s="277"/>
    </row>
    <row r="270" spans="1:49" ht="15" hidden="1">
      <c r="A270" s="1613" t="s">
        <v>388</v>
      </c>
      <c r="B270" s="1614"/>
      <c r="C270" s="1614"/>
      <c r="D270" s="1614"/>
      <c r="E270" s="1614"/>
      <c r="F270" s="1614"/>
      <c r="G270" s="1614"/>
      <c r="H270" s="1614" t="s">
        <v>389</v>
      </c>
      <c r="I270" s="1614"/>
      <c r="J270" s="1615"/>
      <c r="K270" s="1615"/>
      <c r="L270" s="1615"/>
      <c r="M270" s="1615"/>
      <c r="N270" s="1615"/>
      <c r="O270" s="1615"/>
      <c r="P270" s="1615"/>
      <c r="Q270" s="1615"/>
      <c r="R270" s="1615"/>
      <c r="S270" s="1615"/>
      <c r="T270" s="1615"/>
      <c r="U270" s="1615"/>
      <c r="V270" s="1615"/>
      <c r="W270" s="1615"/>
      <c r="X270" s="1614" t="s">
        <v>390</v>
      </c>
      <c r="Y270" s="1614"/>
      <c r="Z270" s="1615"/>
      <c r="AA270" s="1615"/>
      <c r="AB270" s="1615"/>
      <c r="AC270" s="1615"/>
      <c r="AD270" s="1615"/>
      <c r="AE270" s="1615"/>
      <c r="AF270" s="1615"/>
      <c r="AG270" s="1615"/>
      <c r="AH270" s="1615"/>
      <c r="AI270" s="1615"/>
      <c r="AJ270" s="1615"/>
      <c r="AK270" s="1615"/>
      <c r="AL270" s="1615"/>
      <c r="AM270" s="1616"/>
      <c r="AN270" s="276"/>
      <c r="AO270" s="276"/>
      <c r="AP270" s="276"/>
      <c r="AQ270" s="276"/>
      <c r="AR270" s="276"/>
      <c r="AS270" s="276"/>
      <c r="AT270" s="276"/>
      <c r="AU270" s="276"/>
      <c r="AV270" s="276"/>
      <c r="AW270" s="277"/>
    </row>
    <row r="271" spans="1:49" ht="15" hidden="1">
      <c r="A271" s="1613"/>
      <c r="B271" s="1614"/>
      <c r="C271" s="1614"/>
      <c r="D271" s="1614"/>
      <c r="E271" s="1614"/>
      <c r="F271" s="1614"/>
      <c r="G271" s="1614"/>
      <c r="H271" s="1614" t="s">
        <v>391</v>
      </c>
      <c r="I271" s="1614"/>
      <c r="J271" s="1615"/>
      <c r="K271" s="1615"/>
      <c r="L271" s="1615"/>
      <c r="M271" s="1615"/>
      <c r="N271" s="1615"/>
      <c r="O271" s="1615"/>
      <c r="P271" s="1615"/>
      <c r="Q271" s="1615"/>
      <c r="R271" s="1615"/>
      <c r="S271" s="1615"/>
      <c r="T271" s="1615"/>
      <c r="U271" s="1615"/>
      <c r="V271" s="1615"/>
      <c r="W271" s="1615"/>
      <c r="X271" s="1614" t="s">
        <v>392</v>
      </c>
      <c r="Y271" s="1614"/>
      <c r="Z271" s="1620"/>
      <c r="AA271" s="1620"/>
      <c r="AB271" s="1620"/>
      <c r="AC271" s="1620"/>
      <c r="AD271" s="1620"/>
      <c r="AE271" s="1620"/>
      <c r="AF271" s="1620"/>
      <c r="AG271" s="1620"/>
      <c r="AH271" s="1620"/>
      <c r="AI271" s="1620"/>
      <c r="AJ271" s="1620"/>
      <c r="AK271" s="1620"/>
      <c r="AL271" s="1620"/>
      <c r="AM271" s="1621"/>
      <c r="AN271" s="276"/>
      <c r="AO271" s="276"/>
      <c r="AP271" s="276"/>
      <c r="AQ271" s="276"/>
      <c r="AR271" s="276"/>
      <c r="AS271" s="276"/>
      <c r="AT271" s="276"/>
      <c r="AU271" s="276"/>
      <c r="AV271" s="276"/>
      <c r="AW271" s="277"/>
    </row>
    <row r="272" spans="1:49" ht="26.25" customHeight="1" hidden="1">
      <c r="A272" s="1613"/>
      <c r="B272" s="1614"/>
      <c r="C272" s="1614"/>
      <c r="D272" s="1614"/>
      <c r="E272" s="1614"/>
      <c r="F272" s="1614"/>
      <c r="G272" s="1614"/>
      <c r="H272" s="1614" t="s">
        <v>202</v>
      </c>
      <c r="I272" s="1614"/>
      <c r="J272" s="1646"/>
      <c r="K272" s="1615"/>
      <c r="L272" s="1615"/>
      <c r="M272" s="1615"/>
      <c r="N272" s="1615"/>
      <c r="O272" s="1615"/>
      <c r="P272" s="1615"/>
      <c r="Q272" s="1615"/>
      <c r="R272" s="1615"/>
      <c r="S272" s="1615"/>
      <c r="T272" s="1615"/>
      <c r="U272" s="1615"/>
      <c r="V272" s="1615"/>
      <c r="W272" s="1615"/>
      <c r="X272" s="1614" t="s">
        <v>393</v>
      </c>
      <c r="Y272" s="1614"/>
      <c r="Z272" s="1650"/>
      <c r="AA272" s="1650"/>
      <c r="AB272" s="1650"/>
      <c r="AC272" s="1650"/>
      <c r="AD272" s="1650"/>
      <c r="AE272" s="1650"/>
      <c r="AF272" s="1650"/>
      <c r="AG272" s="1650"/>
      <c r="AH272" s="1650"/>
      <c r="AI272" s="1650"/>
      <c r="AJ272" s="1650"/>
      <c r="AK272" s="1650"/>
      <c r="AL272" s="1650"/>
      <c r="AM272" s="1651"/>
      <c r="AN272" s="276"/>
      <c r="AO272" s="276"/>
      <c r="AP272" s="276"/>
      <c r="AQ272" s="276"/>
      <c r="AR272" s="276"/>
      <c r="AS272" s="276"/>
      <c r="AT272" s="276"/>
      <c r="AU272" s="276"/>
      <c r="AV272" s="276"/>
      <c r="AW272" s="277"/>
    </row>
    <row r="273" spans="1:49" ht="15" hidden="1">
      <c r="A273" s="1652" t="s">
        <v>394</v>
      </c>
      <c r="B273" s="1653"/>
      <c r="C273" s="1653"/>
      <c r="D273" s="1653"/>
      <c r="E273" s="1653"/>
      <c r="F273" s="1653"/>
      <c r="G273" s="1653"/>
      <c r="H273" s="1638"/>
      <c r="I273" s="1638"/>
      <c r="J273" s="1638"/>
      <c r="K273" s="1638"/>
      <c r="L273" s="1638"/>
      <c r="M273" s="1638"/>
      <c r="N273" s="1638"/>
      <c r="O273" s="1638"/>
      <c r="P273" s="1638"/>
      <c r="Q273" s="1638"/>
      <c r="R273" s="1638"/>
      <c r="S273" s="1638"/>
      <c r="T273" s="1638"/>
      <c r="U273" s="1638"/>
      <c r="V273" s="1638"/>
      <c r="W273" s="1638"/>
      <c r="X273" s="1638"/>
      <c r="Y273" s="1638"/>
      <c r="Z273" s="1638"/>
      <c r="AA273" s="1638"/>
      <c r="AB273" s="1638"/>
      <c r="AC273" s="1638"/>
      <c r="AD273" s="1638"/>
      <c r="AE273" s="1638"/>
      <c r="AF273" s="1638"/>
      <c r="AG273" s="1638"/>
      <c r="AH273" s="1638"/>
      <c r="AI273" s="1638"/>
      <c r="AJ273" s="1638"/>
      <c r="AK273" s="1638"/>
      <c r="AL273" s="1638"/>
      <c r="AM273" s="1639"/>
      <c r="AN273" s="276"/>
      <c r="AO273" s="276"/>
      <c r="AP273" s="276"/>
      <c r="AQ273" s="276"/>
      <c r="AR273" s="276"/>
      <c r="AS273" s="276"/>
      <c r="AT273" s="276"/>
      <c r="AU273" s="276"/>
      <c r="AV273" s="276"/>
      <c r="AW273" s="277"/>
    </row>
    <row r="274" spans="1:49" ht="15" hidden="1">
      <c r="A274" s="1613" t="s">
        <v>395</v>
      </c>
      <c r="B274" s="1614"/>
      <c r="C274" s="1614"/>
      <c r="D274" s="1614"/>
      <c r="E274" s="1614"/>
      <c r="F274" s="1614"/>
      <c r="G274" s="1614"/>
      <c r="H274" s="1614" t="s">
        <v>396</v>
      </c>
      <c r="I274" s="1614"/>
      <c r="J274" s="1614"/>
      <c r="K274" s="1614"/>
      <c r="L274" s="1614"/>
      <c r="M274" s="1615"/>
      <c r="N274" s="1615"/>
      <c r="O274" s="1615"/>
      <c r="P274" s="1615"/>
      <c r="Q274" s="1615"/>
      <c r="R274" s="1615"/>
      <c r="S274" s="1615"/>
      <c r="T274" s="1615"/>
      <c r="U274" s="1615"/>
      <c r="V274" s="1615"/>
      <c r="W274" s="1615"/>
      <c r="X274" s="1615"/>
      <c r="Y274" s="1615"/>
      <c r="Z274" s="1615"/>
      <c r="AA274" s="1615"/>
      <c r="AB274" s="1615"/>
      <c r="AC274" s="1615"/>
      <c r="AD274" s="1615"/>
      <c r="AE274" s="1615"/>
      <c r="AF274" s="1615"/>
      <c r="AG274" s="1615"/>
      <c r="AH274" s="1615"/>
      <c r="AI274" s="1615"/>
      <c r="AJ274" s="1615"/>
      <c r="AK274" s="1615"/>
      <c r="AL274" s="1615"/>
      <c r="AM274" s="161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7"/>
    </row>
    <row r="275" spans="1:49" ht="15" hidden="1">
      <c r="A275" s="1613"/>
      <c r="B275" s="1614"/>
      <c r="C275" s="1614"/>
      <c r="D275" s="1614"/>
      <c r="E275" s="1614"/>
      <c r="F275" s="1614"/>
      <c r="G275" s="1614"/>
      <c r="H275" s="1614" t="s">
        <v>397</v>
      </c>
      <c r="I275" s="1614"/>
      <c r="J275" s="1614"/>
      <c r="K275" s="1614"/>
      <c r="L275" s="1614"/>
      <c r="M275" s="1637"/>
      <c r="N275" s="1637"/>
      <c r="O275" s="1637"/>
      <c r="P275" s="1637"/>
      <c r="Q275" s="1637"/>
      <c r="R275" s="1637"/>
      <c r="S275" s="1637"/>
      <c r="T275" s="1637"/>
      <c r="U275" s="1637"/>
      <c r="V275" s="1637"/>
      <c r="W275" s="1637"/>
      <c r="X275" s="1637"/>
      <c r="Y275" s="1637"/>
      <c r="Z275" s="1637"/>
      <c r="AA275" s="1637"/>
      <c r="AB275" s="1637"/>
      <c r="AC275" s="1637"/>
      <c r="AD275" s="1637"/>
      <c r="AE275" s="1637"/>
      <c r="AF275" s="1637"/>
      <c r="AG275" s="1637"/>
      <c r="AH275" s="1637"/>
      <c r="AI275" s="1637"/>
      <c r="AJ275" s="1637"/>
      <c r="AK275" s="1637"/>
      <c r="AL275" s="1637"/>
      <c r="AM275" s="1647"/>
      <c r="AN275" s="276"/>
      <c r="AO275" s="276"/>
      <c r="AP275" s="276"/>
      <c r="AQ275" s="276"/>
      <c r="AR275" s="276"/>
      <c r="AS275" s="276"/>
      <c r="AT275" s="276"/>
      <c r="AU275" s="276"/>
      <c r="AV275" s="276"/>
      <c r="AW275" s="277"/>
    </row>
    <row r="276" spans="1:49" ht="15" hidden="1">
      <c r="A276" s="1613"/>
      <c r="B276" s="1614"/>
      <c r="C276" s="1614"/>
      <c r="D276" s="1614"/>
      <c r="E276" s="1614"/>
      <c r="F276" s="1614"/>
      <c r="G276" s="1614"/>
      <c r="H276" s="1614" t="s">
        <v>398</v>
      </c>
      <c r="I276" s="1614"/>
      <c r="J276" s="1614"/>
      <c r="K276" s="1614"/>
      <c r="L276" s="1614"/>
      <c r="M276" s="1614"/>
      <c r="N276" s="1614"/>
      <c r="O276" s="1614"/>
      <c r="P276" s="1614"/>
      <c r="Q276" s="1614"/>
      <c r="R276" s="1614"/>
      <c r="S276" s="1614"/>
      <c r="T276" s="1614"/>
      <c r="U276" s="1614"/>
      <c r="V276" s="1614"/>
      <c r="W276" s="1614"/>
      <c r="X276" s="1648"/>
      <c r="Y276" s="1648"/>
      <c r="Z276" s="1648"/>
      <c r="AA276" s="1648"/>
      <c r="AB276" s="1648"/>
      <c r="AC276" s="1648"/>
      <c r="AD276" s="1648"/>
      <c r="AE276" s="1648"/>
      <c r="AF276" s="1648"/>
      <c r="AG276" s="1648"/>
      <c r="AH276" s="1648"/>
      <c r="AI276" s="1648"/>
      <c r="AJ276" s="1648"/>
      <c r="AK276" s="1648"/>
      <c r="AL276" s="1648"/>
      <c r="AM276" s="1649"/>
      <c r="AN276" s="276"/>
      <c r="AO276" s="276"/>
      <c r="AP276" s="276"/>
      <c r="AQ276" s="276"/>
      <c r="AR276" s="276"/>
      <c r="AS276" s="276"/>
      <c r="AT276" s="276"/>
      <c r="AU276" s="276"/>
      <c r="AV276" s="276"/>
      <c r="AW276" s="277"/>
    </row>
    <row r="277" spans="1:49" ht="15" hidden="1">
      <c r="A277" s="1613"/>
      <c r="B277" s="1614"/>
      <c r="C277" s="1614"/>
      <c r="D277" s="1614"/>
      <c r="E277" s="1614"/>
      <c r="F277" s="1614"/>
      <c r="G277" s="1614"/>
      <c r="H277" s="1614" t="s">
        <v>396</v>
      </c>
      <c r="I277" s="1614"/>
      <c r="J277" s="1614"/>
      <c r="K277" s="1614"/>
      <c r="L277" s="1614"/>
      <c r="M277" s="1615"/>
      <c r="N277" s="1615"/>
      <c r="O277" s="1615"/>
      <c r="P277" s="1615"/>
      <c r="Q277" s="1615"/>
      <c r="R277" s="1615"/>
      <c r="S277" s="1615"/>
      <c r="T277" s="1615"/>
      <c r="U277" s="1615"/>
      <c r="V277" s="1615"/>
      <c r="W277" s="1615"/>
      <c r="X277" s="1615"/>
      <c r="Y277" s="1615"/>
      <c r="Z277" s="1615"/>
      <c r="AA277" s="1615"/>
      <c r="AB277" s="1615"/>
      <c r="AC277" s="1615"/>
      <c r="AD277" s="1615"/>
      <c r="AE277" s="1615"/>
      <c r="AF277" s="1615"/>
      <c r="AG277" s="1615"/>
      <c r="AH277" s="1615"/>
      <c r="AI277" s="1615"/>
      <c r="AJ277" s="1615"/>
      <c r="AK277" s="1615"/>
      <c r="AL277" s="1615"/>
      <c r="AM277" s="1616"/>
      <c r="AN277" s="276"/>
      <c r="AO277" s="276"/>
      <c r="AP277" s="276"/>
      <c r="AQ277" s="276"/>
      <c r="AR277" s="276"/>
      <c r="AS277" s="276"/>
      <c r="AT277" s="276"/>
      <c r="AU277" s="276"/>
      <c r="AV277" s="276"/>
      <c r="AW277" s="277"/>
    </row>
    <row r="278" spans="1:49" ht="17.25" customHeight="1" hidden="1">
      <c r="A278" s="1613"/>
      <c r="B278" s="1614"/>
      <c r="C278" s="1614"/>
      <c r="D278" s="1614"/>
      <c r="E278" s="1614"/>
      <c r="F278" s="1614"/>
      <c r="G278" s="1614"/>
      <c r="H278" s="1614" t="s">
        <v>397</v>
      </c>
      <c r="I278" s="1614"/>
      <c r="J278" s="1614"/>
      <c r="K278" s="1614"/>
      <c r="L278" s="1614"/>
      <c r="M278" s="1637"/>
      <c r="N278" s="1637"/>
      <c r="O278" s="1637"/>
      <c r="P278" s="1637"/>
      <c r="Q278" s="1637"/>
      <c r="R278" s="1637"/>
      <c r="S278" s="1637"/>
      <c r="T278" s="1637"/>
      <c r="U278" s="1637"/>
      <c r="V278" s="1637"/>
      <c r="W278" s="1637"/>
      <c r="X278" s="1637"/>
      <c r="Y278" s="1637"/>
      <c r="Z278" s="1637"/>
      <c r="AA278" s="1637"/>
      <c r="AB278" s="1637"/>
      <c r="AC278" s="1637"/>
      <c r="AD278" s="1637"/>
      <c r="AE278" s="1637"/>
      <c r="AF278" s="1637"/>
      <c r="AG278" s="1637"/>
      <c r="AH278" s="1637"/>
      <c r="AI278" s="1637"/>
      <c r="AJ278" s="1637"/>
      <c r="AK278" s="1637"/>
      <c r="AL278" s="1637"/>
      <c r="AM278" s="1647"/>
      <c r="AN278" s="276"/>
      <c r="AO278" s="276"/>
      <c r="AP278" s="276"/>
      <c r="AQ278" s="276"/>
      <c r="AR278" s="276"/>
      <c r="AS278" s="276"/>
      <c r="AT278" s="276"/>
      <c r="AU278" s="276"/>
      <c r="AV278" s="276"/>
      <c r="AW278" s="277"/>
    </row>
    <row r="279" spans="1:49" ht="15.75" customHeight="1" hidden="1">
      <c r="A279" s="1613"/>
      <c r="B279" s="1614"/>
      <c r="C279" s="1614"/>
      <c r="D279" s="1614"/>
      <c r="E279" s="1614"/>
      <c r="F279" s="1614"/>
      <c r="G279" s="1614"/>
      <c r="H279" s="1614" t="s">
        <v>398</v>
      </c>
      <c r="I279" s="1614"/>
      <c r="J279" s="1614"/>
      <c r="K279" s="1614"/>
      <c r="L279" s="1614"/>
      <c r="M279" s="1614"/>
      <c r="N279" s="1614"/>
      <c r="O279" s="1614"/>
      <c r="P279" s="1614"/>
      <c r="Q279" s="1614"/>
      <c r="R279" s="1614"/>
      <c r="S279" s="1614"/>
      <c r="T279" s="1614"/>
      <c r="U279" s="1614"/>
      <c r="V279" s="1614"/>
      <c r="W279" s="1614"/>
      <c r="X279" s="1648"/>
      <c r="Y279" s="1648"/>
      <c r="Z279" s="1648"/>
      <c r="AA279" s="1648"/>
      <c r="AB279" s="1648"/>
      <c r="AC279" s="1648"/>
      <c r="AD279" s="1648"/>
      <c r="AE279" s="1648"/>
      <c r="AF279" s="1648"/>
      <c r="AG279" s="1648"/>
      <c r="AH279" s="1648"/>
      <c r="AI279" s="1648"/>
      <c r="AJ279" s="1648"/>
      <c r="AK279" s="1648"/>
      <c r="AL279" s="1648"/>
      <c r="AM279" s="1649"/>
      <c r="AN279" s="276"/>
      <c r="AO279" s="276"/>
      <c r="AP279" s="276"/>
      <c r="AQ279" s="276"/>
      <c r="AR279" s="276"/>
      <c r="AS279" s="276"/>
      <c r="AT279" s="276"/>
      <c r="AU279" s="276"/>
      <c r="AV279" s="276"/>
      <c r="AW279" s="277"/>
    </row>
    <row r="280" spans="1:49" ht="15.75" customHeight="1" hidden="1">
      <c r="A280" s="1640" t="s">
        <v>399</v>
      </c>
      <c r="B280" s="1641"/>
      <c r="C280" s="1641"/>
      <c r="D280" s="1641"/>
      <c r="E280" s="1641"/>
      <c r="F280" s="1641"/>
      <c r="G280" s="1641"/>
      <c r="H280" s="1641"/>
      <c r="I280" s="1641"/>
      <c r="J280" s="1641"/>
      <c r="K280" s="1641"/>
      <c r="L280" s="1641"/>
      <c r="M280" s="1641"/>
      <c r="N280" s="1641"/>
      <c r="O280" s="1641"/>
      <c r="P280" s="1641"/>
      <c r="Q280" s="1641"/>
      <c r="R280" s="1641"/>
      <c r="S280" s="1641"/>
      <c r="T280" s="1641"/>
      <c r="U280" s="1641"/>
      <c r="V280" s="1641"/>
      <c r="W280" s="1641"/>
      <c r="X280" s="1641"/>
      <c r="Y280" s="1641"/>
      <c r="Z280" s="1641"/>
      <c r="AA280" s="1641"/>
      <c r="AB280" s="1641"/>
      <c r="AC280" s="1641"/>
      <c r="AD280" s="1641"/>
      <c r="AE280" s="1641"/>
      <c r="AF280" s="1641"/>
      <c r="AG280" s="1641"/>
      <c r="AH280" s="1641"/>
      <c r="AI280" s="1641"/>
      <c r="AJ280" s="1641"/>
      <c r="AK280" s="1641"/>
      <c r="AL280" s="1641"/>
      <c r="AM280" s="1642"/>
      <c r="AN280" s="276"/>
      <c r="AO280" s="276"/>
      <c r="AP280" s="276"/>
      <c r="AQ280" s="276"/>
      <c r="AR280" s="276"/>
      <c r="AS280" s="276"/>
      <c r="AT280" s="276"/>
      <c r="AU280" s="276"/>
      <c r="AV280" s="276"/>
      <c r="AW280" s="277"/>
    </row>
    <row r="281" spans="1:49" ht="15" hidden="1">
      <c r="A281" s="1643"/>
      <c r="B281" s="1644"/>
      <c r="C281" s="1644"/>
      <c r="D281" s="1644"/>
      <c r="E281" s="1644"/>
      <c r="F281" s="1644"/>
      <c r="G281" s="1644"/>
      <c r="H281" s="1644"/>
      <c r="I281" s="1644"/>
      <c r="J281" s="1644"/>
      <c r="K281" s="1644"/>
      <c r="L281" s="1644"/>
      <c r="M281" s="1644"/>
      <c r="N281" s="1644"/>
      <c r="O281" s="1644"/>
      <c r="P281" s="1644"/>
      <c r="Q281" s="1644"/>
      <c r="R281" s="1644"/>
      <c r="S281" s="1644"/>
      <c r="T281" s="1644"/>
      <c r="U281" s="1644"/>
      <c r="V281" s="1644"/>
      <c r="W281" s="1644"/>
      <c r="X281" s="1644"/>
      <c r="Y281" s="1644"/>
      <c r="Z281" s="1644"/>
      <c r="AA281" s="1644"/>
      <c r="AB281" s="1644"/>
      <c r="AC281" s="1644"/>
      <c r="AD281" s="1644"/>
      <c r="AE281" s="1644"/>
      <c r="AF281" s="1644"/>
      <c r="AG281" s="1644"/>
      <c r="AH281" s="1644"/>
      <c r="AI281" s="1644"/>
      <c r="AJ281" s="1644"/>
      <c r="AK281" s="1644"/>
      <c r="AL281" s="1644"/>
      <c r="AM281" s="1645"/>
      <c r="AN281" s="276"/>
      <c r="AO281" s="276"/>
      <c r="AP281" s="276"/>
      <c r="AQ281" s="276"/>
      <c r="AR281" s="276"/>
      <c r="AS281" s="276"/>
      <c r="AT281" s="276"/>
      <c r="AU281" s="276"/>
      <c r="AV281" s="276"/>
      <c r="AW281" s="277"/>
    </row>
    <row r="282" spans="1:49" ht="14.25" customHeight="1" hidden="1">
      <c r="A282" s="1655" t="s">
        <v>400</v>
      </c>
      <c r="B282" s="1656"/>
      <c r="C282" s="1656"/>
      <c r="D282" s="1656"/>
      <c r="E282" s="1656"/>
      <c r="F282" s="1656"/>
      <c r="G282" s="1656"/>
      <c r="H282" s="1656"/>
      <c r="I282" s="1656"/>
      <c r="J282" s="1656"/>
      <c r="K282" s="1656"/>
      <c r="L282" s="1656"/>
      <c r="M282" s="1656"/>
      <c r="N282" s="1656"/>
      <c r="O282" s="1656"/>
      <c r="P282" s="344" t="s">
        <v>401</v>
      </c>
      <c r="Q282" s="344"/>
      <c r="R282" s="344"/>
      <c r="S282" s="344"/>
      <c r="T282" s="1615"/>
      <c r="U282" s="1615"/>
      <c r="V282" s="1614" t="s">
        <v>239</v>
      </c>
      <c r="W282" s="1614"/>
      <c r="X282" s="344" t="s">
        <v>401</v>
      </c>
      <c r="Y282" s="344"/>
      <c r="Z282" s="344"/>
      <c r="AA282" s="344"/>
      <c r="AB282" s="1615"/>
      <c r="AC282" s="1615"/>
      <c r="AD282" s="1614" t="s">
        <v>239</v>
      </c>
      <c r="AE282" s="1614"/>
      <c r="AF282" s="344" t="s">
        <v>401</v>
      </c>
      <c r="AG282" s="344"/>
      <c r="AH282" s="344"/>
      <c r="AI282" s="344"/>
      <c r="AJ282" s="1615"/>
      <c r="AK282" s="1615"/>
      <c r="AL282" s="1614" t="s">
        <v>239</v>
      </c>
      <c r="AM282" s="1658"/>
      <c r="AN282" s="276"/>
      <c r="AO282" s="276"/>
      <c r="AP282" s="276"/>
      <c r="AQ282" s="276"/>
      <c r="AR282" s="276"/>
      <c r="AS282" s="276"/>
      <c r="AT282" s="276"/>
      <c r="AU282" s="276"/>
      <c r="AV282" s="276"/>
      <c r="AW282" s="277"/>
    </row>
    <row r="283" spans="1:49" ht="15" hidden="1">
      <c r="A283" s="1652" t="s">
        <v>402</v>
      </c>
      <c r="B283" s="1653"/>
      <c r="C283" s="1653"/>
      <c r="D283" s="1653"/>
      <c r="E283" s="1653"/>
      <c r="F283" s="1653"/>
      <c r="G283" s="1653"/>
      <c r="H283" s="1653"/>
      <c r="I283" s="1653"/>
      <c r="J283" s="1653"/>
      <c r="K283" s="1653"/>
      <c r="L283" s="1653"/>
      <c r="M283" s="1653"/>
      <c r="N283" s="1653"/>
      <c r="O283" s="1653"/>
      <c r="P283" s="1654"/>
      <c r="Q283" s="1654"/>
      <c r="R283" s="1654"/>
      <c r="S283" s="1654"/>
      <c r="T283" s="1654"/>
      <c r="U283" s="1654"/>
      <c r="V283" s="1654"/>
      <c r="W283" s="1654"/>
      <c r="X283" s="1654"/>
      <c r="Y283" s="1654"/>
      <c r="Z283" s="1654"/>
      <c r="AA283" s="1654"/>
      <c r="AB283" s="1654"/>
      <c r="AC283" s="1654"/>
      <c r="AD283" s="1654"/>
      <c r="AE283" s="1654"/>
      <c r="AF283" s="1654"/>
      <c r="AG283" s="1654"/>
      <c r="AH283" s="1654"/>
      <c r="AI283" s="1654"/>
      <c r="AJ283" s="1654"/>
      <c r="AK283" s="1654"/>
      <c r="AL283" s="1654"/>
      <c r="AM283" s="1657"/>
      <c r="AN283" s="276"/>
      <c r="AO283" s="276"/>
      <c r="AP283" s="276"/>
      <c r="AQ283" s="276"/>
      <c r="AR283" s="276"/>
      <c r="AS283" s="276"/>
      <c r="AT283" s="276"/>
      <c r="AU283" s="276"/>
      <c r="AV283" s="276"/>
      <c r="AW283" s="277"/>
    </row>
    <row r="284" spans="1:49" ht="15" hidden="1">
      <c r="A284" s="1652" t="s">
        <v>403</v>
      </c>
      <c r="B284" s="1653"/>
      <c r="C284" s="1653"/>
      <c r="D284" s="1653"/>
      <c r="E284" s="1653"/>
      <c r="F284" s="1653"/>
      <c r="G284" s="1653"/>
      <c r="H284" s="1653"/>
      <c r="I284" s="1653"/>
      <c r="J284" s="1653"/>
      <c r="K284" s="1653"/>
      <c r="L284" s="1653"/>
      <c r="M284" s="1653"/>
      <c r="N284" s="1653"/>
      <c r="O284" s="1653"/>
      <c r="P284" s="1654"/>
      <c r="Q284" s="1654"/>
      <c r="R284" s="1654"/>
      <c r="S284" s="1654"/>
      <c r="T284" s="1654"/>
      <c r="U284" s="1654"/>
      <c r="V284" s="1654"/>
      <c r="W284" s="1654"/>
      <c r="X284" s="1654"/>
      <c r="Y284" s="1654"/>
      <c r="Z284" s="1654"/>
      <c r="AA284" s="1654"/>
      <c r="AB284" s="1654"/>
      <c r="AC284" s="1654"/>
      <c r="AD284" s="1654"/>
      <c r="AE284" s="1654"/>
      <c r="AF284" s="1654"/>
      <c r="AG284" s="1654"/>
      <c r="AH284" s="1654"/>
      <c r="AI284" s="1654"/>
      <c r="AJ284" s="1654"/>
      <c r="AK284" s="1654"/>
      <c r="AL284" s="1654"/>
      <c r="AM284" s="1657"/>
      <c r="AN284" s="276"/>
      <c r="AO284" s="276"/>
      <c r="AP284" s="276"/>
      <c r="AQ284" s="276"/>
      <c r="AR284" s="276"/>
      <c r="AS284" s="276"/>
      <c r="AT284" s="276"/>
      <c r="AU284" s="276"/>
      <c r="AV284" s="276"/>
      <c r="AW284" s="277"/>
    </row>
    <row r="285" spans="1:49" ht="15" hidden="1">
      <c r="A285" s="1652" t="s">
        <v>404</v>
      </c>
      <c r="B285" s="1653"/>
      <c r="C285" s="1653"/>
      <c r="D285" s="1653"/>
      <c r="E285" s="1653"/>
      <c r="F285" s="1653"/>
      <c r="G285" s="1653"/>
      <c r="H285" s="1653"/>
      <c r="I285" s="1653"/>
      <c r="J285" s="1653"/>
      <c r="K285" s="1653"/>
      <c r="L285" s="1653"/>
      <c r="M285" s="1653"/>
      <c r="N285" s="1653"/>
      <c r="O285" s="1653"/>
      <c r="P285" s="1654"/>
      <c r="Q285" s="1654"/>
      <c r="R285" s="1654"/>
      <c r="S285" s="1654"/>
      <c r="T285" s="1654"/>
      <c r="U285" s="1654"/>
      <c r="V285" s="1654"/>
      <c r="W285" s="1654"/>
      <c r="X285" s="1654"/>
      <c r="Y285" s="1654"/>
      <c r="Z285" s="1654"/>
      <c r="AA285" s="1654"/>
      <c r="AB285" s="1654"/>
      <c r="AC285" s="1654"/>
      <c r="AD285" s="1654"/>
      <c r="AE285" s="1654"/>
      <c r="AF285" s="1654"/>
      <c r="AG285" s="1654"/>
      <c r="AH285" s="1654"/>
      <c r="AI285" s="1654"/>
      <c r="AJ285" s="1654"/>
      <c r="AK285" s="1654"/>
      <c r="AL285" s="1654"/>
      <c r="AM285" s="1657"/>
      <c r="AN285" s="276"/>
      <c r="AO285" s="276"/>
      <c r="AP285" s="276"/>
      <c r="AQ285" s="276"/>
      <c r="AR285" s="276"/>
      <c r="AS285" s="276"/>
      <c r="AT285" s="276"/>
      <c r="AU285" s="276"/>
      <c r="AV285" s="276"/>
      <c r="AW285" s="277"/>
    </row>
    <row r="286" spans="1:49" ht="15" hidden="1">
      <c r="A286" s="1652" t="s">
        <v>405</v>
      </c>
      <c r="B286" s="1653"/>
      <c r="C286" s="1653"/>
      <c r="D286" s="1653"/>
      <c r="E286" s="1653"/>
      <c r="F286" s="1653"/>
      <c r="G286" s="1653"/>
      <c r="H286" s="1653"/>
      <c r="I286" s="1653"/>
      <c r="J286" s="1653"/>
      <c r="K286" s="1653"/>
      <c r="L286" s="1653"/>
      <c r="M286" s="1653"/>
      <c r="N286" s="1653"/>
      <c r="O286" s="1653"/>
      <c r="P286" s="1654"/>
      <c r="Q286" s="1654"/>
      <c r="R286" s="1654"/>
      <c r="S286" s="1654"/>
      <c r="T286" s="1654"/>
      <c r="U286" s="1654"/>
      <c r="V286" s="1654"/>
      <c r="W286" s="1654"/>
      <c r="X286" s="1654"/>
      <c r="Y286" s="1654"/>
      <c r="Z286" s="1654"/>
      <c r="AA286" s="1654"/>
      <c r="AB286" s="1654"/>
      <c r="AC286" s="1654"/>
      <c r="AD286" s="1654"/>
      <c r="AE286" s="1654"/>
      <c r="AF286" s="1654"/>
      <c r="AG286" s="1654"/>
      <c r="AH286" s="1654"/>
      <c r="AI286" s="1654"/>
      <c r="AJ286" s="1654"/>
      <c r="AK286" s="1654"/>
      <c r="AL286" s="1654"/>
      <c r="AM286" s="1657"/>
      <c r="AN286" s="276"/>
      <c r="AO286" s="276"/>
      <c r="AP286" s="276"/>
      <c r="AQ286" s="276"/>
      <c r="AR286" s="276"/>
      <c r="AS286" s="276"/>
      <c r="AT286" s="276"/>
      <c r="AU286" s="276"/>
      <c r="AV286" s="276"/>
      <c r="AW286" s="277"/>
    </row>
    <row r="287" spans="1:49" ht="15" hidden="1">
      <c r="A287" s="1652" t="s">
        <v>575</v>
      </c>
      <c r="B287" s="1653"/>
      <c r="C287" s="1653"/>
      <c r="D287" s="1653"/>
      <c r="E287" s="1653"/>
      <c r="F287" s="1653"/>
      <c r="G287" s="1653"/>
      <c r="H287" s="1653"/>
      <c r="I287" s="1653"/>
      <c r="J287" s="1653"/>
      <c r="K287" s="1653"/>
      <c r="L287" s="1653"/>
      <c r="M287" s="1653"/>
      <c r="N287" s="1653"/>
      <c r="O287" s="1653"/>
      <c r="P287" s="1654"/>
      <c r="Q287" s="1654"/>
      <c r="R287" s="1654"/>
      <c r="S287" s="1654"/>
      <c r="T287" s="1654"/>
      <c r="U287" s="1654"/>
      <c r="V287" s="1654"/>
      <c r="W287" s="1654"/>
      <c r="X287" s="1654"/>
      <c r="Y287" s="1654"/>
      <c r="Z287" s="1654"/>
      <c r="AA287" s="1654"/>
      <c r="AB287" s="1654"/>
      <c r="AC287" s="1654"/>
      <c r="AD287" s="1654"/>
      <c r="AE287" s="1654"/>
      <c r="AF287" s="1654"/>
      <c r="AG287" s="1654"/>
      <c r="AH287" s="1654"/>
      <c r="AI287" s="1654"/>
      <c r="AJ287" s="1654"/>
      <c r="AK287" s="1654"/>
      <c r="AL287" s="1654"/>
      <c r="AM287" s="1657"/>
      <c r="AN287" s="276"/>
      <c r="AO287" s="276"/>
      <c r="AP287" s="276"/>
      <c r="AQ287" s="276"/>
      <c r="AR287" s="276"/>
      <c r="AS287" s="276"/>
      <c r="AT287" s="276"/>
      <c r="AU287" s="276"/>
      <c r="AV287" s="276"/>
      <c r="AW287" s="277"/>
    </row>
    <row r="288" spans="1:49" ht="15" hidden="1">
      <c r="A288" s="1652" t="s">
        <v>406</v>
      </c>
      <c r="B288" s="1653"/>
      <c r="C288" s="1653"/>
      <c r="D288" s="1653"/>
      <c r="E288" s="1653"/>
      <c r="F288" s="1653"/>
      <c r="G288" s="1653"/>
      <c r="H288" s="1653"/>
      <c r="I288" s="1653"/>
      <c r="J288" s="1653"/>
      <c r="K288" s="1653"/>
      <c r="L288" s="1653"/>
      <c r="M288" s="1653"/>
      <c r="N288" s="1653"/>
      <c r="O288" s="1653"/>
      <c r="P288" s="1654"/>
      <c r="Q288" s="1654"/>
      <c r="R288" s="1654"/>
      <c r="S288" s="1654"/>
      <c r="T288" s="1654"/>
      <c r="U288" s="1654"/>
      <c r="V288" s="1654"/>
      <c r="W288" s="1654"/>
      <c r="X288" s="1654"/>
      <c r="Y288" s="1654"/>
      <c r="Z288" s="1654"/>
      <c r="AA288" s="1654"/>
      <c r="AB288" s="1654"/>
      <c r="AC288" s="1654"/>
      <c r="AD288" s="1654"/>
      <c r="AE288" s="1654"/>
      <c r="AF288" s="1654"/>
      <c r="AG288" s="1654"/>
      <c r="AH288" s="1654"/>
      <c r="AI288" s="1654"/>
      <c r="AJ288" s="1654"/>
      <c r="AK288" s="1654"/>
      <c r="AL288" s="1654"/>
      <c r="AM288" s="1657"/>
      <c r="AN288" s="276"/>
      <c r="AO288" s="276"/>
      <c r="AP288" s="276"/>
      <c r="AQ288" s="276"/>
      <c r="AR288" s="276"/>
      <c r="AS288" s="276"/>
      <c r="AT288" s="276"/>
      <c r="AU288" s="276"/>
      <c r="AV288" s="276"/>
      <c r="AW288" s="277"/>
    </row>
    <row r="289" spans="1:49" ht="15" hidden="1">
      <c r="A289" s="1652" t="s">
        <v>407</v>
      </c>
      <c r="B289" s="1653"/>
      <c r="C289" s="1653"/>
      <c r="D289" s="1653"/>
      <c r="E289" s="1653"/>
      <c r="F289" s="1653"/>
      <c r="G289" s="1653"/>
      <c r="H289" s="1653"/>
      <c r="I289" s="1653"/>
      <c r="J289" s="1653"/>
      <c r="K289" s="1653"/>
      <c r="L289" s="1653"/>
      <c r="M289" s="1653"/>
      <c r="N289" s="1653"/>
      <c r="O289" s="1653"/>
      <c r="P289" s="1654"/>
      <c r="Q289" s="1654"/>
      <c r="R289" s="1654"/>
      <c r="S289" s="1654"/>
      <c r="T289" s="1654"/>
      <c r="U289" s="1654"/>
      <c r="V289" s="1654"/>
      <c r="W289" s="1654"/>
      <c r="X289" s="1654"/>
      <c r="Y289" s="1654"/>
      <c r="Z289" s="1654"/>
      <c r="AA289" s="1654"/>
      <c r="AB289" s="1654"/>
      <c r="AC289" s="1654"/>
      <c r="AD289" s="1654"/>
      <c r="AE289" s="1654"/>
      <c r="AF289" s="1654"/>
      <c r="AG289" s="1654"/>
      <c r="AH289" s="1654"/>
      <c r="AI289" s="1654"/>
      <c r="AJ289" s="1654"/>
      <c r="AK289" s="1654"/>
      <c r="AL289" s="1654"/>
      <c r="AM289" s="1657"/>
      <c r="AN289" s="276"/>
      <c r="AO289" s="276"/>
      <c r="AP289" s="276"/>
      <c r="AQ289" s="276"/>
      <c r="AR289" s="276"/>
      <c r="AS289" s="276"/>
      <c r="AT289" s="276"/>
      <c r="AU289" s="276"/>
      <c r="AV289" s="276"/>
      <c r="AW289" s="277"/>
    </row>
    <row r="290" spans="1:49" ht="15" hidden="1">
      <c r="A290" s="1652" t="s">
        <v>408</v>
      </c>
      <c r="B290" s="1653"/>
      <c r="C290" s="1653"/>
      <c r="D290" s="1653"/>
      <c r="E290" s="1653"/>
      <c r="F290" s="1653"/>
      <c r="G290" s="1653"/>
      <c r="H290" s="1653"/>
      <c r="I290" s="1653"/>
      <c r="J290" s="1653"/>
      <c r="K290" s="1653"/>
      <c r="L290" s="1653"/>
      <c r="M290" s="1653"/>
      <c r="N290" s="1653"/>
      <c r="O290" s="1653"/>
      <c r="P290" s="1654"/>
      <c r="Q290" s="1654"/>
      <c r="R290" s="1654"/>
      <c r="S290" s="1654"/>
      <c r="T290" s="1654"/>
      <c r="U290" s="1654"/>
      <c r="V290" s="1654"/>
      <c r="W290" s="1654"/>
      <c r="X290" s="1654"/>
      <c r="Y290" s="1654"/>
      <c r="Z290" s="1654"/>
      <c r="AA290" s="1654"/>
      <c r="AB290" s="1654"/>
      <c r="AC290" s="1654"/>
      <c r="AD290" s="1654"/>
      <c r="AE290" s="1654"/>
      <c r="AF290" s="1654"/>
      <c r="AG290" s="1654"/>
      <c r="AH290" s="1654"/>
      <c r="AI290" s="1654"/>
      <c r="AJ290" s="1654"/>
      <c r="AK290" s="1654"/>
      <c r="AL290" s="1654"/>
      <c r="AM290" s="1657"/>
      <c r="AN290" s="276"/>
      <c r="AO290" s="276"/>
      <c r="AP290" s="276"/>
      <c r="AQ290" s="276"/>
      <c r="AR290" s="276"/>
      <c r="AS290" s="276"/>
      <c r="AT290" s="276"/>
      <c r="AU290" s="276"/>
      <c r="AV290" s="276"/>
      <c r="AW290" s="277"/>
    </row>
    <row r="291" spans="1:49" ht="15" hidden="1">
      <c r="A291" s="1643"/>
      <c r="B291" s="1644"/>
      <c r="C291" s="1644"/>
      <c r="D291" s="1644"/>
      <c r="E291" s="1644"/>
      <c r="F291" s="1644"/>
      <c r="G291" s="1644"/>
      <c r="H291" s="1644"/>
      <c r="I291" s="1644"/>
      <c r="J291" s="1644"/>
      <c r="K291" s="1644"/>
      <c r="L291" s="1644"/>
      <c r="M291" s="1644"/>
      <c r="N291" s="1644"/>
      <c r="O291" s="1644"/>
      <c r="P291" s="1644"/>
      <c r="Q291" s="1644"/>
      <c r="R291" s="1644"/>
      <c r="S291" s="1644"/>
      <c r="T291" s="1644"/>
      <c r="U291" s="1644"/>
      <c r="V291" s="1644"/>
      <c r="W291" s="1644"/>
      <c r="X291" s="1644"/>
      <c r="Y291" s="1644"/>
      <c r="Z291" s="1644"/>
      <c r="AA291" s="1644"/>
      <c r="AB291" s="1644"/>
      <c r="AC291" s="1644"/>
      <c r="AD291" s="1644"/>
      <c r="AE291" s="1644"/>
      <c r="AF291" s="1644"/>
      <c r="AG291" s="1644"/>
      <c r="AH291" s="1644"/>
      <c r="AI291" s="1644"/>
      <c r="AJ291" s="1644"/>
      <c r="AK291" s="1644"/>
      <c r="AL291" s="1644"/>
      <c r="AM291" s="1645"/>
      <c r="AN291" s="276"/>
      <c r="AO291" s="276"/>
      <c r="AP291" s="276"/>
      <c r="AQ291" s="276"/>
      <c r="AR291" s="276"/>
      <c r="AS291" s="276"/>
      <c r="AT291" s="276"/>
      <c r="AU291" s="276"/>
      <c r="AV291" s="276"/>
      <c r="AW291" s="277"/>
    </row>
    <row r="292" spans="1:49" ht="15" hidden="1">
      <c r="A292" s="1660" t="s">
        <v>377</v>
      </c>
      <c r="B292" s="1661"/>
      <c r="C292" s="1661"/>
      <c r="D292" s="1661"/>
      <c r="E292" s="1661"/>
      <c r="F292" s="1661"/>
      <c r="G292" s="1661"/>
      <c r="H292" s="1661"/>
      <c r="I292" s="1661"/>
      <c r="J292" s="1661"/>
      <c r="K292" s="1661"/>
      <c r="L292" s="1661"/>
      <c r="M292" s="1661"/>
      <c r="N292" s="1661"/>
      <c r="O292" s="1661"/>
      <c r="P292" s="1661"/>
      <c r="Q292" s="1661"/>
      <c r="R292" s="1661"/>
      <c r="S292" s="1661"/>
      <c r="T292" s="1661"/>
      <c r="U292" s="1661"/>
      <c r="V292" s="1661"/>
      <c r="W292" s="1661"/>
      <c r="X292" s="1661"/>
      <c r="Y292" s="1661"/>
      <c r="Z292" s="1661"/>
      <c r="AA292" s="1661"/>
      <c r="AB292" s="1661"/>
      <c r="AC292" s="1661"/>
      <c r="AD292" s="1661"/>
      <c r="AE292" s="1661"/>
      <c r="AF292" s="1661"/>
      <c r="AG292" s="1661"/>
      <c r="AH292" s="1661"/>
      <c r="AI292" s="1661"/>
      <c r="AJ292" s="1661"/>
      <c r="AK292" s="1661"/>
      <c r="AL292" s="1661"/>
      <c r="AM292" s="1662"/>
      <c r="AN292" s="276"/>
      <c r="AO292" s="276"/>
      <c r="AP292" s="276"/>
      <c r="AQ292" s="276"/>
      <c r="AR292" s="276"/>
      <c r="AS292" s="276"/>
      <c r="AT292" s="276"/>
      <c r="AU292" s="276"/>
      <c r="AV292" s="276"/>
      <c r="AW292" s="277"/>
    </row>
    <row r="293" spans="1:49" ht="15" hidden="1">
      <c r="A293" s="1655" t="s">
        <v>351</v>
      </c>
      <c r="B293" s="1656"/>
      <c r="C293" s="1656"/>
      <c r="D293" s="1656"/>
      <c r="E293" s="1656"/>
      <c r="F293" s="1656"/>
      <c r="G293" s="1656"/>
      <c r="H293" s="1618" t="s">
        <v>137</v>
      </c>
      <c r="I293" s="1618"/>
      <c r="J293" s="1618"/>
      <c r="K293" s="1618"/>
      <c r="L293" s="1618"/>
      <c r="M293" s="1618"/>
      <c r="N293" s="1618"/>
      <c r="O293" s="1618"/>
      <c r="P293" s="1618" t="s">
        <v>137</v>
      </c>
      <c r="Q293" s="1618"/>
      <c r="R293" s="1618"/>
      <c r="S293" s="1618"/>
      <c r="T293" s="1618"/>
      <c r="U293" s="1618"/>
      <c r="V293" s="1618"/>
      <c r="W293" s="1618"/>
      <c r="X293" s="1618" t="s">
        <v>137</v>
      </c>
      <c r="Y293" s="1618"/>
      <c r="Z293" s="1618"/>
      <c r="AA293" s="1618"/>
      <c r="AB293" s="1618"/>
      <c r="AC293" s="1618"/>
      <c r="AD293" s="1618"/>
      <c r="AE293" s="1618"/>
      <c r="AF293" s="1618" t="s">
        <v>137</v>
      </c>
      <c r="AG293" s="1618"/>
      <c r="AH293" s="1618"/>
      <c r="AI293" s="1618"/>
      <c r="AJ293" s="1618"/>
      <c r="AK293" s="1618"/>
      <c r="AL293" s="1618"/>
      <c r="AM293" s="1659"/>
      <c r="AN293" s="276"/>
      <c r="AO293" s="276"/>
      <c r="AP293" s="276"/>
      <c r="AQ293" s="276"/>
      <c r="AR293" s="276"/>
      <c r="AS293" s="276"/>
      <c r="AT293" s="276"/>
      <c r="AU293" s="276"/>
      <c r="AV293" s="276"/>
      <c r="AW293" s="277"/>
    </row>
    <row r="294" spans="1:49" ht="15" hidden="1">
      <c r="A294" s="1613" t="s">
        <v>352</v>
      </c>
      <c r="B294" s="1614"/>
      <c r="C294" s="1614"/>
      <c r="D294" s="1614"/>
      <c r="E294" s="1614"/>
      <c r="F294" s="1614"/>
      <c r="G294" s="1614"/>
      <c r="H294" s="1618"/>
      <c r="I294" s="1618"/>
      <c r="J294" s="1618"/>
      <c r="K294" s="1618"/>
      <c r="L294" s="1618"/>
      <c r="M294" s="1618"/>
      <c r="N294" s="1618"/>
      <c r="O294" s="1618"/>
      <c r="P294" s="1618">
        <v>0</v>
      </c>
      <c r="Q294" s="1618"/>
      <c r="R294" s="1618"/>
      <c r="S294" s="1618"/>
      <c r="T294" s="1618"/>
      <c r="U294" s="1618"/>
      <c r="V294" s="1618"/>
      <c r="W294" s="1618"/>
      <c r="X294" s="1618">
        <v>0</v>
      </c>
      <c r="Y294" s="1618"/>
      <c r="Z294" s="1618"/>
      <c r="AA294" s="1618"/>
      <c r="AB294" s="1618"/>
      <c r="AC294" s="1618"/>
      <c r="AD294" s="1618"/>
      <c r="AE294" s="1618"/>
      <c r="AF294" s="1618">
        <v>0</v>
      </c>
      <c r="AG294" s="1618"/>
      <c r="AH294" s="1618"/>
      <c r="AI294" s="1618"/>
      <c r="AJ294" s="1618"/>
      <c r="AK294" s="1618"/>
      <c r="AL294" s="1618"/>
      <c r="AM294" s="1659"/>
      <c r="AN294" s="276"/>
      <c r="AO294" s="276"/>
      <c r="AP294" s="276"/>
      <c r="AQ294" s="276"/>
      <c r="AR294" s="276"/>
      <c r="AS294" s="276"/>
      <c r="AT294" s="276"/>
      <c r="AU294" s="276"/>
      <c r="AV294" s="276"/>
      <c r="AW294" s="277"/>
    </row>
    <row r="295" spans="1:49" ht="15" hidden="1">
      <c r="A295" s="1655" t="s">
        <v>351</v>
      </c>
      <c r="B295" s="1656"/>
      <c r="C295" s="1656"/>
      <c r="D295" s="1656"/>
      <c r="E295" s="1656"/>
      <c r="F295" s="1656"/>
      <c r="G295" s="1656"/>
      <c r="H295" s="1618" t="s">
        <v>137</v>
      </c>
      <c r="I295" s="1618"/>
      <c r="J295" s="1618"/>
      <c r="K295" s="1618"/>
      <c r="L295" s="1618"/>
      <c r="M295" s="1618"/>
      <c r="N295" s="1618"/>
      <c r="O295" s="1618"/>
      <c r="P295" s="1618" t="s">
        <v>137</v>
      </c>
      <c r="Q295" s="1618"/>
      <c r="R295" s="1618"/>
      <c r="S295" s="1618"/>
      <c r="T295" s="1618"/>
      <c r="U295" s="1618"/>
      <c r="V295" s="1618"/>
      <c r="W295" s="1618"/>
      <c r="X295" s="1618" t="s">
        <v>137</v>
      </c>
      <c r="Y295" s="1618"/>
      <c r="Z295" s="1618"/>
      <c r="AA295" s="1618"/>
      <c r="AB295" s="1618"/>
      <c r="AC295" s="1618"/>
      <c r="AD295" s="1618"/>
      <c r="AE295" s="1618"/>
      <c r="AF295" s="1618" t="s">
        <v>137</v>
      </c>
      <c r="AG295" s="1618"/>
      <c r="AH295" s="1618"/>
      <c r="AI295" s="1618"/>
      <c r="AJ295" s="1618"/>
      <c r="AK295" s="1618"/>
      <c r="AL295" s="1618"/>
      <c r="AM295" s="1659"/>
      <c r="AN295" s="276"/>
      <c r="AO295" s="276"/>
      <c r="AP295" s="276"/>
      <c r="AQ295" s="276"/>
      <c r="AR295" s="276"/>
      <c r="AS295" s="276"/>
      <c r="AT295" s="276"/>
      <c r="AU295" s="276"/>
      <c r="AV295" s="276"/>
      <c r="AW295" s="277"/>
    </row>
    <row r="296" spans="1:49" ht="15" hidden="1">
      <c r="A296" s="1613" t="s">
        <v>352</v>
      </c>
      <c r="B296" s="1614"/>
      <c r="C296" s="1614"/>
      <c r="D296" s="1614"/>
      <c r="E296" s="1614"/>
      <c r="F296" s="1614"/>
      <c r="G296" s="1614"/>
      <c r="H296" s="1618">
        <v>0</v>
      </c>
      <c r="I296" s="1618"/>
      <c r="J296" s="1618"/>
      <c r="K296" s="1618"/>
      <c r="L296" s="1618"/>
      <c r="M296" s="1618"/>
      <c r="N296" s="1618"/>
      <c r="O296" s="1618"/>
      <c r="P296" s="1618">
        <v>0</v>
      </c>
      <c r="Q296" s="1618"/>
      <c r="R296" s="1618"/>
      <c r="S296" s="1618"/>
      <c r="T296" s="1618"/>
      <c r="U296" s="1618"/>
      <c r="V296" s="1618"/>
      <c r="W296" s="1618"/>
      <c r="X296" s="1618">
        <v>0</v>
      </c>
      <c r="Y296" s="1618"/>
      <c r="Z296" s="1618"/>
      <c r="AA296" s="1618"/>
      <c r="AB296" s="1618"/>
      <c r="AC296" s="1618"/>
      <c r="AD296" s="1618"/>
      <c r="AE296" s="1618"/>
      <c r="AF296" s="1618">
        <v>0</v>
      </c>
      <c r="AG296" s="1618"/>
      <c r="AH296" s="1618"/>
      <c r="AI296" s="1618"/>
      <c r="AJ296" s="1618"/>
      <c r="AK296" s="1618"/>
      <c r="AL296" s="1618"/>
      <c r="AM296" s="1659"/>
      <c r="AN296" s="276"/>
      <c r="AO296" s="276"/>
      <c r="AP296" s="276"/>
      <c r="AQ296" s="276"/>
      <c r="AR296" s="276"/>
      <c r="AS296" s="276"/>
      <c r="AT296" s="276"/>
      <c r="AU296" s="276"/>
      <c r="AV296" s="276"/>
      <c r="AW296" s="277"/>
    </row>
    <row r="297" spans="1:49" ht="15" hidden="1">
      <c r="A297" s="1631" t="s">
        <v>409</v>
      </c>
      <c r="B297" s="1632"/>
      <c r="C297" s="1632"/>
      <c r="D297" s="1632"/>
      <c r="E297" s="1632"/>
      <c r="F297" s="1632"/>
      <c r="G297" s="1632"/>
      <c r="H297" s="1632"/>
      <c r="I297" s="1632"/>
      <c r="J297" s="1632"/>
      <c r="K297" s="1632"/>
      <c r="L297" s="1632"/>
      <c r="M297" s="1632"/>
      <c r="N297" s="1632"/>
      <c r="O297" s="1632"/>
      <c r="P297" s="1632"/>
      <c r="Q297" s="1632"/>
      <c r="R297" s="1632"/>
      <c r="S297" s="1632"/>
      <c r="T297" s="1632"/>
      <c r="U297" s="1632"/>
      <c r="V297" s="1632"/>
      <c r="W297" s="1632"/>
      <c r="X297" s="1632"/>
      <c r="Y297" s="1632"/>
      <c r="Z297" s="1632"/>
      <c r="AA297" s="1632"/>
      <c r="AB297" s="1632"/>
      <c r="AC297" s="1632"/>
      <c r="AD297" s="1632"/>
      <c r="AE297" s="1632"/>
      <c r="AF297" s="1632"/>
      <c r="AG297" s="1632"/>
      <c r="AH297" s="1632"/>
      <c r="AI297" s="1632"/>
      <c r="AJ297" s="1632"/>
      <c r="AK297" s="1632"/>
      <c r="AL297" s="1632"/>
      <c r="AM297" s="1633"/>
      <c r="AN297" s="276"/>
      <c r="AO297" s="276"/>
      <c r="AP297" s="276"/>
      <c r="AQ297" s="276"/>
      <c r="AR297" s="276"/>
      <c r="AS297" s="276"/>
      <c r="AT297" s="276"/>
      <c r="AU297" s="276"/>
      <c r="AV297" s="276"/>
      <c r="AW297" s="277"/>
    </row>
    <row r="298" spans="1:49" ht="15" hidden="1">
      <c r="A298" s="1613" t="s">
        <v>379</v>
      </c>
      <c r="B298" s="1614"/>
      <c r="C298" s="1614"/>
      <c r="D298" s="1614"/>
      <c r="E298" s="1614"/>
      <c r="F298" s="1614"/>
      <c r="G298" s="1614"/>
      <c r="H298" s="1618"/>
      <c r="I298" s="1618"/>
      <c r="J298" s="1618"/>
      <c r="K298" s="1618"/>
      <c r="L298" s="1618"/>
      <c r="M298" s="1618"/>
      <c r="N298" s="1618"/>
      <c r="O298" s="1618"/>
      <c r="P298" s="1618"/>
      <c r="Q298" s="1618"/>
      <c r="R298" s="1618"/>
      <c r="S298" s="1618"/>
      <c r="T298" s="1618"/>
      <c r="U298" s="1618"/>
      <c r="V298" s="1618"/>
      <c r="W298" s="1618"/>
      <c r="X298" s="1614" t="s">
        <v>380</v>
      </c>
      <c r="Y298" s="1614"/>
      <c r="Z298" s="1614"/>
      <c r="AA298" s="1614"/>
      <c r="AB298" s="1614"/>
      <c r="AC298" s="1623"/>
      <c r="AD298" s="1623"/>
      <c r="AE298" s="1623"/>
      <c r="AF298" s="1623"/>
      <c r="AG298" s="1623"/>
      <c r="AH298" s="1623"/>
      <c r="AI298" s="1623"/>
      <c r="AJ298" s="1623"/>
      <c r="AK298" s="1623"/>
      <c r="AL298" s="1623"/>
      <c r="AM298" s="1624"/>
      <c r="AN298" s="276"/>
      <c r="AO298" s="276"/>
      <c r="AP298" s="276"/>
      <c r="AQ298" s="276"/>
      <c r="AR298" s="276"/>
      <c r="AS298" s="276"/>
      <c r="AT298" s="276"/>
      <c r="AU298" s="276"/>
      <c r="AV298" s="276"/>
      <c r="AW298" s="277"/>
    </row>
    <row r="299" spans="1:49" ht="15" hidden="1">
      <c r="A299" s="1613" t="s">
        <v>381</v>
      </c>
      <c r="B299" s="1614"/>
      <c r="C299" s="1614"/>
      <c r="D299" s="1614"/>
      <c r="E299" s="1614"/>
      <c r="F299" s="1614"/>
      <c r="G299" s="1614"/>
      <c r="H299" s="1615"/>
      <c r="I299" s="1615"/>
      <c r="J299" s="1615"/>
      <c r="K299" s="1615"/>
      <c r="L299" s="1615"/>
      <c r="M299" s="1615"/>
      <c r="N299" s="1615"/>
      <c r="O299" s="1615"/>
      <c r="P299" s="1615"/>
      <c r="Q299" s="1615"/>
      <c r="R299" s="1615"/>
      <c r="S299" s="1615"/>
      <c r="T299" s="1615"/>
      <c r="U299" s="1615"/>
      <c r="V299" s="1615"/>
      <c r="W299" s="1615"/>
      <c r="X299" s="1615"/>
      <c r="Y299" s="1615"/>
      <c r="Z299" s="1615"/>
      <c r="AA299" s="1615"/>
      <c r="AB299" s="1615"/>
      <c r="AC299" s="1615"/>
      <c r="AD299" s="1615"/>
      <c r="AE299" s="1615"/>
      <c r="AF299" s="1615"/>
      <c r="AG299" s="1615"/>
      <c r="AH299" s="1615"/>
      <c r="AI299" s="1615"/>
      <c r="AJ299" s="1615"/>
      <c r="AK299" s="1615"/>
      <c r="AL299" s="1615"/>
      <c r="AM299" s="1616"/>
      <c r="AN299" s="276"/>
      <c r="AO299" s="276"/>
      <c r="AP299" s="276"/>
      <c r="AQ299" s="276"/>
      <c r="AR299" s="276"/>
      <c r="AS299" s="276"/>
      <c r="AT299" s="276"/>
      <c r="AU299" s="276"/>
      <c r="AV299" s="276"/>
      <c r="AW299" s="277"/>
    </row>
    <row r="300" spans="1:49" ht="27" customHeight="1" hidden="1">
      <c r="A300" s="1613" t="s">
        <v>127</v>
      </c>
      <c r="B300" s="1614"/>
      <c r="C300" s="1614"/>
      <c r="D300" s="1614"/>
      <c r="E300" s="1614"/>
      <c r="F300" s="1614"/>
      <c r="G300" s="1614"/>
      <c r="H300" s="1619"/>
      <c r="I300" s="1619"/>
      <c r="J300" s="1619"/>
      <c r="K300" s="1619"/>
      <c r="L300" s="1619"/>
      <c r="M300" s="1619"/>
      <c r="N300" s="1619"/>
      <c r="O300" s="1619"/>
      <c r="P300" s="1619"/>
      <c r="Q300" s="1619"/>
      <c r="R300" s="1619"/>
      <c r="S300" s="1619"/>
      <c r="T300" s="1619"/>
      <c r="U300" s="1619"/>
      <c r="V300" s="1619"/>
      <c r="W300" s="1619"/>
      <c r="X300" s="1614" t="s">
        <v>175</v>
      </c>
      <c r="Y300" s="1614"/>
      <c r="Z300" s="1614"/>
      <c r="AA300" s="1614"/>
      <c r="AB300" s="1614"/>
      <c r="AC300" s="1619"/>
      <c r="AD300" s="1619"/>
      <c r="AE300" s="1619"/>
      <c r="AF300" s="1619"/>
      <c r="AG300" s="1619"/>
      <c r="AH300" s="1619"/>
      <c r="AI300" s="1619"/>
      <c r="AJ300" s="1619"/>
      <c r="AK300" s="1619"/>
      <c r="AL300" s="1619"/>
      <c r="AM300" s="1622"/>
      <c r="AN300" s="276"/>
      <c r="AO300" s="276"/>
      <c r="AP300" s="276"/>
      <c r="AQ300" s="276"/>
      <c r="AR300" s="276"/>
      <c r="AS300" s="276"/>
      <c r="AT300" s="276"/>
      <c r="AU300" s="276"/>
      <c r="AV300" s="276"/>
      <c r="AW300" s="277"/>
    </row>
    <row r="301" spans="1:49" ht="15" hidden="1">
      <c r="A301" s="1613" t="s">
        <v>242</v>
      </c>
      <c r="B301" s="1614"/>
      <c r="C301" s="1614"/>
      <c r="D301" s="1614"/>
      <c r="E301" s="1614"/>
      <c r="F301" s="1614"/>
      <c r="G301" s="1614"/>
      <c r="H301" s="1614" t="s">
        <v>341</v>
      </c>
      <c r="I301" s="1614"/>
      <c r="J301" s="1618"/>
      <c r="K301" s="1618"/>
      <c r="L301" s="1618"/>
      <c r="M301" s="1618"/>
      <c r="N301" s="1618"/>
      <c r="O301" s="1618"/>
      <c r="P301" s="1614" t="s">
        <v>342</v>
      </c>
      <c r="Q301" s="1614"/>
      <c r="R301" s="1615"/>
      <c r="S301" s="1615"/>
      <c r="T301" s="1615"/>
      <c r="U301" s="1615"/>
      <c r="V301" s="1615"/>
      <c r="W301" s="1615"/>
      <c r="X301" s="1614" t="s">
        <v>343</v>
      </c>
      <c r="Y301" s="1614"/>
      <c r="Z301" s="1615"/>
      <c r="AA301" s="1615"/>
      <c r="AB301" s="1615"/>
      <c r="AC301" s="1615"/>
      <c r="AD301" s="1615"/>
      <c r="AE301" s="1615"/>
      <c r="AF301" s="1615"/>
      <c r="AG301" s="1615"/>
      <c r="AH301" s="1615"/>
      <c r="AI301" s="1615"/>
      <c r="AJ301" s="1615"/>
      <c r="AK301" s="1615"/>
      <c r="AL301" s="1615"/>
      <c r="AM301" s="1616"/>
      <c r="AN301" s="276"/>
      <c r="AO301" s="276"/>
      <c r="AP301" s="276"/>
      <c r="AQ301" s="276"/>
      <c r="AR301" s="276"/>
      <c r="AS301" s="276"/>
      <c r="AT301" s="276"/>
      <c r="AU301" s="276"/>
      <c r="AV301" s="276"/>
      <c r="AW301" s="277"/>
    </row>
    <row r="302" spans="1:49" ht="15" hidden="1">
      <c r="A302" s="1613"/>
      <c r="B302" s="1614"/>
      <c r="C302" s="1614"/>
      <c r="D302" s="1614"/>
      <c r="E302" s="1614"/>
      <c r="F302" s="1614"/>
      <c r="G302" s="1614"/>
      <c r="H302" s="1614" t="s">
        <v>344</v>
      </c>
      <c r="I302" s="1614"/>
      <c r="J302" s="1615"/>
      <c r="K302" s="1615"/>
      <c r="L302" s="1615"/>
      <c r="M302" s="1615"/>
      <c r="N302" s="1615"/>
      <c r="O302" s="1615"/>
      <c r="P302" s="1615"/>
      <c r="Q302" s="1615"/>
      <c r="R302" s="1615"/>
      <c r="S302" s="1615"/>
      <c r="T302" s="1615"/>
      <c r="U302" s="1615"/>
      <c r="V302" s="1615"/>
      <c r="W302" s="1615"/>
      <c r="X302" s="1614" t="s">
        <v>345</v>
      </c>
      <c r="Y302" s="1614"/>
      <c r="Z302" s="1614"/>
      <c r="AA302" s="1614"/>
      <c r="AB302" s="1614"/>
      <c r="AC302" s="1615"/>
      <c r="AD302" s="1615"/>
      <c r="AE302" s="1615"/>
      <c r="AF302" s="1615"/>
      <c r="AG302" s="1614" t="s">
        <v>382</v>
      </c>
      <c r="AH302" s="1614"/>
      <c r="AI302" s="1615"/>
      <c r="AJ302" s="1615"/>
      <c r="AK302" s="1615"/>
      <c r="AL302" s="1615"/>
      <c r="AM302" s="1616"/>
      <c r="AN302" s="276"/>
      <c r="AO302" s="276"/>
      <c r="AP302" s="276"/>
      <c r="AQ302" s="276"/>
      <c r="AR302" s="276"/>
      <c r="AS302" s="276"/>
      <c r="AT302" s="276"/>
      <c r="AU302" s="276"/>
      <c r="AV302" s="276"/>
      <c r="AW302" s="277"/>
    </row>
    <row r="303" spans="1:49" ht="15" hidden="1">
      <c r="A303" s="1613"/>
      <c r="B303" s="1614"/>
      <c r="C303" s="1614"/>
      <c r="D303" s="1614"/>
      <c r="E303" s="1614"/>
      <c r="F303" s="1614"/>
      <c r="G303" s="1614"/>
      <c r="H303" s="1614" t="s">
        <v>383</v>
      </c>
      <c r="I303" s="1614"/>
      <c r="J303" s="1615"/>
      <c r="K303" s="1615"/>
      <c r="L303" s="1615"/>
      <c r="M303" s="1615"/>
      <c r="N303" s="1615"/>
      <c r="O303" s="1615"/>
      <c r="P303" s="1615"/>
      <c r="Q303" s="1615"/>
      <c r="R303" s="1615"/>
      <c r="S303" s="1615"/>
      <c r="T303" s="1615"/>
      <c r="U303" s="1615"/>
      <c r="V303" s="1615"/>
      <c r="W303" s="1615"/>
      <c r="X303" s="1620"/>
      <c r="Y303" s="1620"/>
      <c r="Z303" s="1620"/>
      <c r="AA303" s="1620"/>
      <c r="AB303" s="1620"/>
      <c r="AC303" s="1620"/>
      <c r="AD303" s="1620"/>
      <c r="AE303" s="1620"/>
      <c r="AF303" s="1620"/>
      <c r="AG303" s="1620"/>
      <c r="AH303" s="1620"/>
      <c r="AI303" s="1620"/>
      <c r="AJ303" s="1620"/>
      <c r="AK303" s="1620"/>
      <c r="AL303" s="1620"/>
      <c r="AM303" s="1621"/>
      <c r="AN303" s="276"/>
      <c r="AO303" s="276"/>
      <c r="AP303" s="276"/>
      <c r="AQ303" s="276"/>
      <c r="AR303" s="276"/>
      <c r="AS303" s="276"/>
      <c r="AT303" s="276"/>
      <c r="AU303" s="276"/>
      <c r="AV303" s="276"/>
      <c r="AW303" s="277"/>
    </row>
    <row r="304" spans="1:49" ht="15" hidden="1">
      <c r="A304" s="1613" t="s">
        <v>384</v>
      </c>
      <c r="B304" s="1614"/>
      <c r="C304" s="1614"/>
      <c r="D304" s="1614"/>
      <c r="E304" s="1614"/>
      <c r="F304" s="1614"/>
      <c r="G304" s="1614"/>
      <c r="H304" s="1615"/>
      <c r="I304" s="1615"/>
      <c r="J304" s="1615"/>
      <c r="K304" s="1615"/>
      <c r="L304" s="1615"/>
      <c r="M304" s="1615"/>
      <c r="N304" s="1615"/>
      <c r="O304" s="1615"/>
      <c r="P304" s="1615"/>
      <c r="Q304" s="1615"/>
      <c r="R304" s="1615"/>
      <c r="S304" s="1615"/>
      <c r="T304" s="1615"/>
      <c r="U304" s="1615"/>
      <c r="V304" s="1615"/>
      <c r="W304" s="1615"/>
      <c r="X304" s="1615"/>
      <c r="Y304" s="1615"/>
      <c r="Z304" s="1615"/>
      <c r="AA304" s="1615"/>
      <c r="AB304" s="1615"/>
      <c r="AC304" s="1615"/>
      <c r="AD304" s="1615"/>
      <c r="AE304" s="1615"/>
      <c r="AF304" s="1615"/>
      <c r="AG304" s="1615"/>
      <c r="AH304" s="1615"/>
      <c r="AI304" s="1615"/>
      <c r="AJ304" s="1615"/>
      <c r="AK304" s="1615"/>
      <c r="AL304" s="1615"/>
      <c r="AM304" s="1616"/>
      <c r="AN304" s="276"/>
      <c r="AO304" s="276"/>
      <c r="AP304" s="276"/>
      <c r="AQ304" s="276"/>
      <c r="AR304" s="276"/>
      <c r="AS304" s="276"/>
      <c r="AT304" s="276"/>
      <c r="AU304" s="276"/>
      <c r="AV304" s="276"/>
      <c r="AW304" s="277"/>
    </row>
    <row r="305" spans="1:49" ht="15" hidden="1">
      <c r="A305" s="1613"/>
      <c r="B305" s="1614"/>
      <c r="C305" s="1614"/>
      <c r="D305" s="1614"/>
      <c r="E305" s="1614"/>
      <c r="F305" s="1614"/>
      <c r="G305" s="1614"/>
      <c r="H305" s="1614" t="s">
        <v>337</v>
      </c>
      <c r="I305" s="1614"/>
      <c r="J305" s="1614"/>
      <c r="K305" s="1614"/>
      <c r="L305" s="1614"/>
      <c r="M305" s="1617"/>
      <c r="N305" s="1617"/>
      <c r="O305" s="1617"/>
      <c r="P305" s="1617"/>
      <c r="Q305" s="1617"/>
      <c r="R305" s="1617"/>
      <c r="S305" s="1617"/>
      <c r="T305" s="1617"/>
      <c r="U305" s="1617"/>
      <c r="V305" s="1617"/>
      <c r="W305" s="1617"/>
      <c r="X305" s="1620"/>
      <c r="Y305" s="1620"/>
      <c r="Z305" s="1620"/>
      <c r="AA305" s="1620"/>
      <c r="AB305" s="1620"/>
      <c r="AC305" s="1620"/>
      <c r="AD305" s="1620"/>
      <c r="AE305" s="1620"/>
      <c r="AF305" s="1620"/>
      <c r="AG305" s="1620"/>
      <c r="AH305" s="1620"/>
      <c r="AI305" s="1620"/>
      <c r="AJ305" s="1620"/>
      <c r="AK305" s="1620"/>
      <c r="AL305" s="1620"/>
      <c r="AM305" s="1621"/>
      <c r="AN305" s="276"/>
      <c r="AO305" s="276"/>
      <c r="AP305" s="276"/>
      <c r="AQ305" s="276"/>
      <c r="AR305" s="276"/>
      <c r="AS305" s="276"/>
      <c r="AT305" s="276"/>
      <c r="AU305" s="276"/>
      <c r="AV305" s="276"/>
      <c r="AW305" s="277"/>
    </row>
    <row r="306" spans="1:49" ht="15" hidden="1">
      <c r="A306" s="1613"/>
      <c r="B306" s="1614"/>
      <c r="C306" s="1614"/>
      <c r="D306" s="1614"/>
      <c r="E306" s="1614"/>
      <c r="F306" s="1614"/>
      <c r="G306" s="1614"/>
      <c r="H306" s="1614" t="s">
        <v>385</v>
      </c>
      <c r="I306" s="1614"/>
      <c r="J306" s="1614"/>
      <c r="K306" s="1614"/>
      <c r="L306" s="1614"/>
      <c r="M306" s="1615"/>
      <c r="N306" s="1615"/>
      <c r="O306" s="1615"/>
      <c r="P306" s="1614" t="s">
        <v>327</v>
      </c>
      <c r="Q306" s="1614"/>
      <c r="R306" s="1637"/>
      <c r="S306" s="1637"/>
      <c r="T306" s="1637"/>
      <c r="U306" s="1637"/>
      <c r="V306" s="1637"/>
      <c r="W306" s="1637"/>
      <c r="X306" s="1614" t="s">
        <v>386</v>
      </c>
      <c r="Y306" s="1614"/>
      <c r="Z306" s="1614"/>
      <c r="AA306" s="1614"/>
      <c r="AB306" s="1614"/>
      <c r="AC306" s="1617"/>
      <c r="AD306" s="1617"/>
      <c r="AE306" s="1617"/>
      <c r="AF306" s="1617"/>
      <c r="AG306" s="1617"/>
      <c r="AH306" s="1617"/>
      <c r="AI306" s="1617"/>
      <c r="AJ306" s="1617"/>
      <c r="AK306" s="1617"/>
      <c r="AL306" s="1617"/>
      <c r="AM306" s="1636"/>
      <c r="AN306" s="276"/>
      <c r="AO306" s="276"/>
      <c r="AP306" s="276"/>
      <c r="AQ306" s="276"/>
      <c r="AR306" s="276"/>
      <c r="AS306" s="276"/>
      <c r="AT306" s="276"/>
      <c r="AU306" s="276"/>
      <c r="AV306" s="276"/>
      <c r="AW306" s="277"/>
    </row>
    <row r="307" spans="1:49" ht="15" hidden="1">
      <c r="A307" s="1613"/>
      <c r="B307" s="1614"/>
      <c r="C307" s="1614"/>
      <c r="D307" s="1614"/>
      <c r="E307" s="1614"/>
      <c r="F307" s="1614"/>
      <c r="G307" s="1614"/>
      <c r="H307" s="1614" t="s">
        <v>328</v>
      </c>
      <c r="I307" s="1614"/>
      <c r="J307" s="1614"/>
      <c r="K307" s="1614"/>
      <c r="L307" s="1614"/>
      <c r="M307" s="1615"/>
      <c r="N307" s="1615"/>
      <c r="O307" s="1615"/>
      <c r="P307" s="1615"/>
      <c r="Q307" s="1615"/>
      <c r="R307" s="1615"/>
      <c r="S307" s="1615"/>
      <c r="T307" s="1615"/>
      <c r="U307" s="1615"/>
      <c r="V307" s="1615"/>
      <c r="W307" s="1615"/>
      <c r="X307" s="1615"/>
      <c r="Y307" s="1615"/>
      <c r="Z307" s="1615"/>
      <c r="AA307" s="1615"/>
      <c r="AB307" s="1615"/>
      <c r="AC307" s="1615"/>
      <c r="AD307" s="1615"/>
      <c r="AE307" s="1615"/>
      <c r="AF307" s="1615"/>
      <c r="AG307" s="1615"/>
      <c r="AH307" s="1615"/>
      <c r="AI307" s="1615"/>
      <c r="AJ307" s="1615"/>
      <c r="AK307" s="1615"/>
      <c r="AL307" s="1615"/>
      <c r="AM307" s="1616"/>
      <c r="AN307" s="276"/>
      <c r="AO307" s="276"/>
      <c r="AP307" s="276"/>
      <c r="AQ307" s="276"/>
      <c r="AR307" s="276"/>
      <c r="AS307" s="276"/>
      <c r="AT307" s="276"/>
      <c r="AU307" s="276"/>
      <c r="AV307" s="276"/>
      <c r="AW307" s="277"/>
    </row>
    <row r="308" spans="1:49" ht="15" hidden="1">
      <c r="A308" s="1613" t="s">
        <v>387</v>
      </c>
      <c r="B308" s="1614"/>
      <c r="C308" s="1614"/>
      <c r="D308" s="1614"/>
      <c r="E308" s="1614"/>
      <c r="F308" s="1614"/>
      <c r="G308" s="1614"/>
      <c r="H308" s="1615"/>
      <c r="I308" s="1615"/>
      <c r="J308" s="1615"/>
      <c r="K308" s="1615"/>
      <c r="L308" s="1615"/>
      <c r="M308" s="1615"/>
      <c r="N308" s="1615"/>
      <c r="O308" s="1615"/>
      <c r="P308" s="1615"/>
      <c r="Q308" s="1615"/>
      <c r="R308" s="1615"/>
      <c r="S308" s="1615"/>
      <c r="T308" s="1615"/>
      <c r="U308" s="1615"/>
      <c r="V308" s="1615"/>
      <c r="W308" s="1615"/>
      <c r="X308" s="1615"/>
      <c r="Y308" s="1615"/>
      <c r="Z308" s="1615"/>
      <c r="AA308" s="1615"/>
      <c r="AB308" s="1615"/>
      <c r="AC308" s="1615"/>
      <c r="AD308" s="1615"/>
      <c r="AE308" s="1615"/>
      <c r="AF308" s="1615"/>
      <c r="AG308" s="1615"/>
      <c r="AH308" s="1615"/>
      <c r="AI308" s="1615"/>
      <c r="AJ308" s="1615"/>
      <c r="AK308" s="1615"/>
      <c r="AL308" s="1615"/>
      <c r="AM308" s="1616"/>
      <c r="AN308" s="276"/>
      <c r="AO308" s="276"/>
      <c r="AP308" s="276"/>
      <c r="AQ308" s="276"/>
      <c r="AR308" s="276"/>
      <c r="AS308" s="276"/>
      <c r="AT308" s="276"/>
      <c r="AU308" s="276"/>
      <c r="AV308" s="276"/>
      <c r="AW308" s="277"/>
    </row>
    <row r="309" spans="1:49" ht="15" hidden="1">
      <c r="A309" s="1613"/>
      <c r="B309" s="1614"/>
      <c r="C309" s="1614"/>
      <c r="D309" s="1614"/>
      <c r="E309" s="1614"/>
      <c r="F309" s="1614"/>
      <c r="G309" s="1614"/>
      <c r="H309" s="1614" t="s">
        <v>337</v>
      </c>
      <c r="I309" s="1614"/>
      <c r="J309" s="1614"/>
      <c r="K309" s="1614"/>
      <c r="L309" s="1614"/>
      <c r="M309" s="1617"/>
      <c r="N309" s="1617"/>
      <c r="O309" s="1617"/>
      <c r="P309" s="1617"/>
      <c r="Q309" s="1617"/>
      <c r="R309" s="1617"/>
      <c r="S309" s="1617"/>
      <c r="T309" s="1617"/>
      <c r="U309" s="1617"/>
      <c r="V309" s="1617"/>
      <c r="W309" s="1617"/>
      <c r="X309" s="1620"/>
      <c r="Y309" s="1620"/>
      <c r="Z309" s="1620"/>
      <c r="AA309" s="1620"/>
      <c r="AB309" s="1620"/>
      <c r="AC309" s="1620"/>
      <c r="AD309" s="1620"/>
      <c r="AE309" s="1620"/>
      <c r="AF309" s="1620"/>
      <c r="AG309" s="1620"/>
      <c r="AH309" s="1620"/>
      <c r="AI309" s="1620"/>
      <c r="AJ309" s="1620"/>
      <c r="AK309" s="1620"/>
      <c r="AL309" s="1620"/>
      <c r="AM309" s="1621"/>
      <c r="AN309" s="276"/>
      <c r="AO309" s="276"/>
      <c r="AP309" s="276"/>
      <c r="AQ309" s="276"/>
      <c r="AR309" s="276"/>
      <c r="AS309" s="276"/>
      <c r="AT309" s="276"/>
      <c r="AU309" s="276"/>
      <c r="AV309" s="276"/>
      <c r="AW309" s="277"/>
    </row>
    <row r="310" spans="1:49" ht="15" hidden="1">
      <c r="A310" s="1613"/>
      <c r="B310" s="1614"/>
      <c r="C310" s="1614"/>
      <c r="D310" s="1614"/>
      <c r="E310" s="1614"/>
      <c r="F310" s="1614"/>
      <c r="G310" s="1614"/>
      <c r="H310" s="1614" t="s">
        <v>385</v>
      </c>
      <c r="I310" s="1614"/>
      <c r="J310" s="1614"/>
      <c r="K310" s="1614"/>
      <c r="L310" s="1614"/>
      <c r="M310" s="1615"/>
      <c r="N310" s="1615"/>
      <c r="O310" s="1615"/>
      <c r="P310" s="1614" t="s">
        <v>327</v>
      </c>
      <c r="Q310" s="1614"/>
      <c r="R310" s="1637"/>
      <c r="S310" s="1637"/>
      <c r="T310" s="1637"/>
      <c r="U310" s="1637"/>
      <c r="V310" s="1637"/>
      <c r="W310" s="1637"/>
      <c r="X310" s="1614" t="s">
        <v>386</v>
      </c>
      <c r="Y310" s="1614"/>
      <c r="Z310" s="1614"/>
      <c r="AA310" s="1614"/>
      <c r="AB310" s="1614"/>
      <c r="AC310" s="1617"/>
      <c r="AD310" s="1617"/>
      <c r="AE310" s="1617"/>
      <c r="AF310" s="1617"/>
      <c r="AG310" s="1617"/>
      <c r="AH310" s="1617"/>
      <c r="AI310" s="1617"/>
      <c r="AJ310" s="1617"/>
      <c r="AK310" s="1617"/>
      <c r="AL310" s="1617"/>
      <c r="AM310" s="1636"/>
      <c r="AN310" s="276"/>
      <c r="AO310" s="276"/>
      <c r="AP310" s="276"/>
      <c r="AQ310" s="276"/>
      <c r="AR310" s="276"/>
      <c r="AS310" s="276"/>
      <c r="AT310" s="276"/>
      <c r="AU310" s="276"/>
      <c r="AV310" s="276"/>
      <c r="AW310" s="277"/>
    </row>
    <row r="311" spans="1:49" ht="15" hidden="1">
      <c r="A311" s="1613"/>
      <c r="B311" s="1614"/>
      <c r="C311" s="1614"/>
      <c r="D311" s="1614"/>
      <c r="E311" s="1614"/>
      <c r="F311" s="1614"/>
      <c r="G311" s="1614"/>
      <c r="H311" s="1614" t="s">
        <v>328</v>
      </c>
      <c r="I311" s="1614"/>
      <c r="J311" s="1614"/>
      <c r="K311" s="1614"/>
      <c r="L311" s="1614"/>
      <c r="M311" s="1615"/>
      <c r="N311" s="1615"/>
      <c r="O311" s="1615"/>
      <c r="P311" s="1615"/>
      <c r="Q311" s="1615"/>
      <c r="R311" s="1615"/>
      <c r="S311" s="1615"/>
      <c r="T311" s="1615"/>
      <c r="U311" s="1615"/>
      <c r="V311" s="1615"/>
      <c r="W311" s="1615"/>
      <c r="X311" s="1615"/>
      <c r="Y311" s="1615"/>
      <c r="Z311" s="1615"/>
      <c r="AA311" s="1615"/>
      <c r="AB311" s="1615"/>
      <c r="AC311" s="1615"/>
      <c r="AD311" s="1615"/>
      <c r="AE311" s="1615"/>
      <c r="AF311" s="1615"/>
      <c r="AG311" s="1615"/>
      <c r="AH311" s="1615"/>
      <c r="AI311" s="1615"/>
      <c r="AJ311" s="1615"/>
      <c r="AK311" s="1615"/>
      <c r="AL311" s="1615"/>
      <c r="AM311" s="1616"/>
      <c r="AN311" s="276"/>
      <c r="AO311" s="276"/>
      <c r="AP311" s="276"/>
      <c r="AQ311" s="276"/>
      <c r="AR311" s="276"/>
      <c r="AS311" s="276"/>
      <c r="AT311" s="276"/>
      <c r="AU311" s="276"/>
      <c r="AV311" s="276"/>
      <c r="AW311" s="277"/>
    </row>
    <row r="312" spans="1:49" ht="15" hidden="1">
      <c r="A312" s="1613" t="s">
        <v>388</v>
      </c>
      <c r="B312" s="1614"/>
      <c r="C312" s="1614"/>
      <c r="D312" s="1614"/>
      <c r="E312" s="1614"/>
      <c r="F312" s="1614"/>
      <c r="G312" s="1614"/>
      <c r="H312" s="1614" t="s">
        <v>389</v>
      </c>
      <c r="I312" s="1614"/>
      <c r="J312" s="1615"/>
      <c r="K312" s="1615"/>
      <c r="L312" s="1615"/>
      <c r="M312" s="1615"/>
      <c r="N312" s="1615"/>
      <c r="O312" s="1615"/>
      <c r="P312" s="1615"/>
      <c r="Q312" s="1615"/>
      <c r="R312" s="1615"/>
      <c r="S312" s="1615"/>
      <c r="T312" s="1615"/>
      <c r="U312" s="1615"/>
      <c r="V312" s="1615"/>
      <c r="W312" s="1615"/>
      <c r="X312" s="1614" t="s">
        <v>390</v>
      </c>
      <c r="Y312" s="1614"/>
      <c r="Z312" s="1650"/>
      <c r="AA312" s="1650"/>
      <c r="AB312" s="1650"/>
      <c r="AC312" s="1650"/>
      <c r="AD312" s="1650"/>
      <c r="AE312" s="1650"/>
      <c r="AF312" s="1650"/>
      <c r="AG312" s="1650"/>
      <c r="AH312" s="1650"/>
      <c r="AI312" s="1650"/>
      <c r="AJ312" s="1650"/>
      <c r="AK312" s="1650"/>
      <c r="AL312" s="1650"/>
      <c r="AM312" s="1651"/>
      <c r="AN312" s="276"/>
      <c r="AO312" s="276"/>
      <c r="AP312" s="276"/>
      <c r="AQ312" s="276"/>
      <c r="AR312" s="276"/>
      <c r="AS312" s="276"/>
      <c r="AT312" s="276"/>
      <c r="AU312" s="276"/>
      <c r="AV312" s="276"/>
      <c r="AW312" s="277"/>
    </row>
    <row r="313" spans="1:49" ht="15" hidden="1">
      <c r="A313" s="1613"/>
      <c r="B313" s="1614"/>
      <c r="C313" s="1614"/>
      <c r="D313" s="1614"/>
      <c r="E313" s="1614"/>
      <c r="F313" s="1614"/>
      <c r="G313" s="1614"/>
      <c r="H313" s="1614" t="s">
        <v>391</v>
      </c>
      <c r="I313" s="1614"/>
      <c r="J313" s="1615"/>
      <c r="K313" s="1615"/>
      <c r="L313" s="1615"/>
      <c r="M313" s="1615"/>
      <c r="N313" s="1615"/>
      <c r="O313" s="1615"/>
      <c r="P313" s="1615"/>
      <c r="Q313" s="1615"/>
      <c r="R313" s="1615"/>
      <c r="S313" s="1615"/>
      <c r="T313" s="1615"/>
      <c r="U313" s="1615"/>
      <c r="V313" s="1615"/>
      <c r="W313" s="1615"/>
      <c r="X313" s="1614" t="s">
        <v>392</v>
      </c>
      <c r="Y313" s="1614"/>
      <c r="Z313" s="1650"/>
      <c r="AA313" s="1650"/>
      <c r="AB313" s="1650"/>
      <c r="AC313" s="1650"/>
      <c r="AD313" s="1650"/>
      <c r="AE313" s="1650"/>
      <c r="AF313" s="1650"/>
      <c r="AG313" s="1650"/>
      <c r="AH313" s="1650"/>
      <c r="AI313" s="1650"/>
      <c r="AJ313" s="1650"/>
      <c r="AK313" s="1650"/>
      <c r="AL313" s="1650"/>
      <c r="AM313" s="1651"/>
      <c r="AN313" s="276"/>
      <c r="AO313" s="276"/>
      <c r="AP313" s="276"/>
      <c r="AQ313" s="276"/>
      <c r="AR313" s="276"/>
      <c r="AS313" s="276"/>
      <c r="AT313" s="276"/>
      <c r="AU313" s="276"/>
      <c r="AV313" s="276"/>
      <c r="AW313" s="277"/>
    </row>
    <row r="314" spans="1:49" ht="15.75" hidden="1">
      <c r="A314" s="1613"/>
      <c r="B314" s="1614"/>
      <c r="C314" s="1614"/>
      <c r="D314" s="1614"/>
      <c r="E314" s="1614"/>
      <c r="F314" s="1614"/>
      <c r="G314" s="1614"/>
      <c r="H314" s="1614" t="s">
        <v>202</v>
      </c>
      <c r="I314" s="1614"/>
      <c r="J314" s="1646"/>
      <c r="K314" s="1615"/>
      <c r="L314" s="1615"/>
      <c r="M314" s="1615"/>
      <c r="N314" s="1615"/>
      <c r="O314" s="1615"/>
      <c r="P314" s="1615"/>
      <c r="Q314" s="1615"/>
      <c r="R314" s="1615"/>
      <c r="S314" s="1615"/>
      <c r="T314" s="1615"/>
      <c r="U314" s="1615"/>
      <c r="V314" s="1615"/>
      <c r="W314" s="1615"/>
      <c r="X314" s="1614" t="s">
        <v>393</v>
      </c>
      <c r="Y314" s="1614"/>
      <c r="Z314" s="1650"/>
      <c r="AA314" s="1650"/>
      <c r="AB314" s="1650"/>
      <c r="AC314" s="1650"/>
      <c r="AD314" s="1650"/>
      <c r="AE314" s="1650"/>
      <c r="AF314" s="1650"/>
      <c r="AG314" s="1650"/>
      <c r="AH314" s="1650"/>
      <c r="AI314" s="1650"/>
      <c r="AJ314" s="1650"/>
      <c r="AK314" s="1650"/>
      <c r="AL314" s="1650"/>
      <c r="AM314" s="1651"/>
      <c r="AN314" s="276"/>
      <c r="AO314" s="276"/>
      <c r="AP314" s="276"/>
      <c r="AQ314" s="276"/>
      <c r="AR314" s="276"/>
      <c r="AS314" s="276"/>
      <c r="AT314" s="276"/>
      <c r="AU314" s="276"/>
      <c r="AV314" s="276"/>
      <c r="AW314" s="277"/>
    </row>
    <row r="315" spans="1:49" ht="15" hidden="1">
      <c r="A315" s="1652" t="s">
        <v>394</v>
      </c>
      <c r="B315" s="1653"/>
      <c r="C315" s="1653"/>
      <c r="D315" s="1653"/>
      <c r="E315" s="1653"/>
      <c r="F315" s="1653"/>
      <c r="G315" s="1653"/>
      <c r="H315" s="1638"/>
      <c r="I315" s="1638"/>
      <c r="J315" s="1638"/>
      <c r="K315" s="1638"/>
      <c r="L315" s="1638"/>
      <c r="M315" s="1638"/>
      <c r="N315" s="1638"/>
      <c r="O315" s="1638"/>
      <c r="P315" s="1638"/>
      <c r="Q315" s="1638"/>
      <c r="R315" s="1638"/>
      <c r="S315" s="1638"/>
      <c r="T315" s="1638"/>
      <c r="U315" s="1638"/>
      <c r="V315" s="1638"/>
      <c r="W315" s="1638"/>
      <c r="X315" s="1638"/>
      <c r="Y315" s="1638"/>
      <c r="Z315" s="1638"/>
      <c r="AA315" s="1638"/>
      <c r="AB315" s="1638"/>
      <c r="AC315" s="1638"/>
      <c r="AD315" s="1638"/>
      <c r="AE315" s="1638"/>
      <c r="AF315" s="1638"/>
      <c r="AG315" s="1638"/>
      <c r="AH315" s="1638"/>
      <c r="AI315" s="1638"/>
      <c r="AJ315" s="1638"/>
      <c r="AK315" s="1638"/>
      <c r="AL315" s="1638"/>
      <c r="AM315" s="1639"/>
      <c r="AN315" s="276"/>
      <c r="AO315" s="276"/>
      <c r="AP315" s="276"/>
      <c r="AQ315" s="276"/>
      <c r="AR315" s="276"/>
      <c r="AS315" s="276"/>
      <c r="AT315" s="276"/>
      <c r="AU315" s="276"/>
      <c r="AV315" s="276"/>
      <c r="AW315" s="277"/>
    </row>
    <row r="316" spans="1:49" ht="15" hidden="1">
      <c r="A316" s="1613" t="s">
        <v>395</v>
      </c>
      <c r="B316" s="1614"/>
      <c r="C316" s="1614"/>
      <c r="D316" s="1614"/>
      <c r="E316" s="1614"/>
      <c r="F316" s="1614"/>
      <c r="G316" s="1614"/>
      <c r="H316" s="1614" t="s">
        <v>396</v>
      </c>
      <c r="I316" s="1614"/>
      <c r="J316" s="1614"/>
      <c r="K316" s="1614"/>
      <c r="L316" s="1614"/>
      <c r="M316" s="1615"/>
      <c r="N316" s="1615"/>
      <c r="O316" s="1615"/>
      <c r="P316" s="1615"/>
      <c r="Q316" s="1615"/>
      <c r="R316" s="1615"/>
      <c r="S316" s="1615"/>
      <c r="T316" s="1615"/>
      <c r="U316" s="1615"/>
      <c r="V316" s="1615"/>
      <c r="W316" s="1615"/>
      <c r="X316" s="1615"/>
      <c r="Y316" s="1615"/>
      <c r="Z316" s="1615"/>
      <c r="AA316" s="1615"/>
      <c r="AB316" s="1615"/>
      <c r="AC316" s="1615"/>
      <c r="AD316" s="1615"/>
      <c r="AE316" s="1615"/>
      <c r="AF316" s="1615"/>
      <c r="AG316" s="1615"/>
      <c r="AH316" s="1615"/>
      <c r="AI316" s="1615"/>
      <c r="AJ316" s="1615"/>
      <c r="AK316" s="1615"/>
      <c r="AL316" s="1615"/>
      <c r="AM316" s="1616"/>
      <c r="AN316" s="276"/>
      <c r="AO316" s="276"/>
      <c r="AP316" s="276"/>
      <c r="AQ316" s="276"/>
      <c r="AR316" s="276"/>
      <c r="AS316" s="276"/>
      <c r="AT316" s="276"/>
      <c r="AU316" s="276"/>
      <c r="AV316" s="276"/>
      <c r="AW316" s="277"/>
    </row>
    <row r="317" spans="1:49" ht="15" hidden="1">
      <c r="A317" s="1613"/>
      <c r="B317" s="1614"/>
      <c r="C317" s="1614"/>
      <c r="D317" s="1614"/>
      <c r="E317" s="1614"/>
      <c r="F317" s="1614"/>
      <c r="G317" s="1614"/>
      <c r="H317" s="1614" t="s">
        <v>397</v>
      </c>
      <c r="I317" s="1614"/>
      <c r="J317" s="1614"/>
      <c r="K317" s="1614"/>
      <c r="L317" s="1614"/>
      <c r="M317" s="1637"/>
      <c r="N317" s="1637"/>
      <c r="O317" s="1637"/>
      <c r="P317" s="1637"/>
      <c r="Q317" s="1637"/>
      <c r="R317" s="1637"/>
      <c r="S317" s="1637"/>
      <c r="T317" s="1637"/>
      <c r="U317" s="1637"/>
      <c r="V317" s="1637"/>
      <c r="W317" s="1637"/>
      <c r="X317" s="1637"/>
      <c r="Y317" s="1637"/>
      <c r="Z317" s="1637"/>
      <c r="AA317" s="1637"/>
      <c r="AB317" s="1637"/>
      <c r="AC317" s="1637"/>
      <c r="AD317" s="1637"/>
      <c r="AE317" s="1637"/>
      <c r="AF317" s="1637"/>
      <c r="AG317" s="1637"/>
      <c r="AH317" s="1637"/>
      <c r="AI317" s="1637"/>
      <c r="AJ317" s="1637"/>
      <c r="AK317" s="1637"/>
      <c r="AL317" s="1637"/>
      <c r="AM317" s="1647"/>
      <c r="AN317" s="276"/>
      <c r="AO317" s="276"/>
      <c r="AP317" s="276"/>
      <c r="AQ317" s="276"/>
      <c r="AR317" s="276"/>
      <c r="AS317" s="276"/>
      <c r="AT317" s="276"/>
      <c r="AU317" s="276"/>
      <c r="AV317" s="276"/>
      <c r="AW317" s="277"/>
    </row>
    <row r="318" spans="1:49" ht="15" hidden="1">
      <c r="A318" s="1613"/>
      <c r="B318" s="1614"/>
      <c r="C318" s="1614"/>
      <c r="D318" s="1614"/>
      <c r="E318" s="1614"/>
      <c r="F318" s="1614"/>
      <c r="G318" s="1614"/>
      <c r="H318" s="1614" t="s">
        <v>398</v>
      </c>
      <c r="I318" s="1614"/>
      <c r="J318" s="1614"/>
      <c r="K318" s="1614"/>
      <c r="L318" s="1614"/>
      <c r="M318" s="1614"/>
      <c r="N318" s="1614"/>
      <c r="O318" s="1614"/>
      <c r="P318" s="1614"/>
      <c r="Q318" s="1614"/>
      <c r="R318" s="1614"/>
      <c r="S318" s="1614"/>
      <c r="T318" s="1614"/>
      <c r="U318" s="1614"/>
      <c r="V318" s="1614"/>
      <c r="W318" s="1614"/>
      <c r="X318" s="1648"/>
      <c r="Y318" s="1648"/>
      <c r="Z318" s="1648"/>
      <c r="AA318" s="1648"/>
      <c r="AB318" s="1648"/>
      <c r="AC318" s="1648"/>
      <c r="AD318" s="1648"/>
      <c r="AE318" s="1648"/>
      <c r="AF318" s="1648"/>
      <c r="AG318" s="1648"/>
      <c r="AH318" s="1648"/>
      <c r="AI318" s="1648"/>
      <c r="AJ318" s="1648"/>
      <c r="AK318" s="1648"/>
      <c r="AL318" s="1648"/>
      <c r="AM318" s="1649"/>
      <c r="AN318" s="276"/>
      <c r="AO318" s="276"/>
      <c r="AP318" s="276"/>
      <c r="AQ318" s="276"/>
      <c r="AR318" s="276"/>
      <c r="AS318" s="276"/>
      <c r="AT318" s="276"/>
      <c r="AU318" s="276"/>
      <c r="AV318" s="276"/>
      <c r="AW318" s="277"/>
    </row>
    <row r="319" spans="1:49" ht="15" hidden="1">
      <c r="A319" s="1613"/>
      <c r="B319" s="1614"/>
      <c r="C319" s="1614"/>
      <c r="D319" s="1614"/>
      <c r="E319" s="1614"/>
      <c r="F319" s="1614"/>
      <c r="G319" s="1614"/>
      <c r="H319" s="1614" t="s">
        <v>396</v>
      </c>
      <c r="I319" s="1614"/>
      <c r="J319" s="1614"/>
      <c r="K319" s="1614"/>
      <c r="L319" s="1614"/>
      <c r="M319" s="1615"/>
      <c r="N319" s="1615"/>
      <c r="O319" s="1615"/>
      <c r="P319" s="1615"/>
      <c r="Q319" s="1615"/>
      <c r="R319" s="1615"/>
      <c r="S319" s="1615"/>
      <c r="T319" s="1615"/>
      <c r="U319" s="1615"/>
      <c r="V319" s="1615"/>
      <c r="W319" s="1615"/>
      <c r="X319" s="1615"/>
      <c r="Y319" s="1615"/>
      <c r="Z319" s="1615"/>
      <c r="AA319" s="1615"/>
      <c r="AB319" s="1615"/>
      <c r="AC319" s="1615"/>
      <c r="AD319" s="1615"/>
      <c r="AE319" s="1615"/>
      <c r="AF319" s="1615"/>
      <c r="AG319" s="1615"/>
      <c r="AH319" s="1615"/>
      <c r="AI319" s="1615"/>
      <c r="AJ319" s="1615"/>
      <c r="AK319" s="1615"/>
      <c r="AL319" s="1615"/>
      <c r="AM319" s="1616"/>
      <c r="AN319" s="276"/>
      <c r="AO319" s="276"/>
      <c r="AP319" s="276"/>
      <c r="AQ319" s="276"/>
      <c r="AR319" s="276"/>
      <c r="AS319" s="276"/>
      <c r="AT319" s="276"/>
      <c r="AU319" s="276"/>
      <c r="AV319" s="276"/>
      <c r="AW319" s="277"/>
    </row>
    <row r="320" spans="1:49" ht="15" hidden="1">
      <c r="A320" s="1613"/>
      <c r="B320" s="1614"/>
      <c r="C320" s="1614"/>
      <c r="D320" s="1614"/>
      <c r="E320" s="1614"/>
      <c r="F320" s="1614"/>
      <c r="G320" s="1614"/>
      <c r="H320" s="1614" t="s">
        <v>397</v>
      </c>
      <c r="I320" s="1614"/>
      <c r="J320" s="1614"/>
      <c r="K320" s="1614"/>
      <c r="L320" s="1614"/>
      <c r="M320" s="1637"/>
      <c r="N320" s="1637"/>
      <c r="O320" s="1637"/>
      <c r="P320" s="1637"/>
      <c r="Q320" s="1637"/>
      <c r="R320" s="1637"/>
      <c r="S320" s="1637"/>
      <c r="T320" s="1637"/>
      <c r="U320" s="1637"/>
      <c r="V320" s="1637"/>
      <c r="W320" s="1637"/>
      <c r="X320" s="1637"/>
      <c r="Y320" s="1637"/>
      <c r="Z320" s="1637"/>
      <c r="AA320" s="1637"/>
      <c r="AB320" s="1637"/>
      <c r="AC320" s="1637"/>
      <c r="AD320" s="1637"/>
      <c r="AE320" s="1637"/>
      <c r="AF320" s="1637"/>
      <c r="AG320" s="1637"/>
      <c r="AH320" s="1637"/>
      <c r="AI320" s="1637"/>
      <c r="AJ320" s="1637"/>
      <c r="AK320" s="1637"/>
      <c r="AL320" s="1637"/>
      <c r="AM320" s="1647"/>
      <c r="AN320" s="276"/>
      <c r="AO320" s="276"/>
      <c r="AP320" s="276"/>
      <c r="AQ320" s="276"/>
      <c r="AR320" s="276"/>
      <c r="AS320" s="276"/>
      <c r="AT320" s="276"/>
      <c r="AU320" s="276"/>
      <c r="AV320" s="276"/>
      <c r="AW320" s="277"/>
    </row>
    <row r="321" spans="1:49" ht="15" hidden="1">
      <c r="A321" s="1613"/>
      <c r="B321" s="1614"/>
      <c r="C321" s="1614"/>
      <c r="D321" s="1614"/>
      <c r="E321" s="1614"/>
      <c r="F321" s="1614"/>
      <c r="G321" s="1614"/>
      <c r="H321" s="1614" t="s">
        <v>398</v>
      </c>
      <c r="I321" s="1614"/>
      <c r="J321" s="1614"/>
      <c r="K321" s="1614"/>
      <c r="L321" s="1614"/>
      <c r="M321" s="1614"/>
      <c r="N321" s="1614"/>
      <c r="O321" s="1614"/>
      <c r="P321" s="1614"/>
      <c r="Q321" s="1614"/>
      <c r="R321" s="1614"/>
      <c r="S321" s="1614"/>
      <c r="T321" s="1614"/>
      <c r="U321" s="1614"/>
      <c r="V321" s="1614"/>
      <c r="W321" s="1614"/>
      <c r="X321" s="1648"/>
      <c r="Y321" s="1648"/>
      <c r="Z321" s="1648"/>
      <c r="AA321" s="1648"/>
      <c r="AB321" s="1648"/>
      <c r="AC321" s="1648"/>
      <c r="AD321" s="1648"/>
      <c r="AE321" s="1648"/>
      <c r="AF321" s="1648"/>
      <c r="AG321" s="1648"/>
      <c r="AH321" s="1648"/>
      <c r="AI321" s="1648"/>
      <c r="AJ321" s="1648"/>
      <c r="AK321" s="1648"/>
      <c r="AL321" s="1648"/>
      <c r="AM321" s="1649"/>
      <c r="AN321" s="276"/>
      <c r="AO321" s="276"/>
      <c r="AP321" s="276"/>
      <c r="AQ321" s="276"/>
      <c r="AR321" s="276"/>
      <c r="AS321" s="276"/>
      <c r="AT321" s="276"/>
      <c r="AU321" s="276"/>
      <c r="AV321" s="276"/>
      <c r="AW321" s="277"/>
    </row>
    <row r="322" spans="1:49" ht="15" hidden="1">
      <c r="A322" s="1663" t="s">
        <v>399</v>
      </c>
      <c r="B322" s="1664"/>
      <c r="C322" s="1664"/>
      <c r="D322" s="1664"/>
      <c r="E322" s="1664"/>
      <c r="F322" s="1664"/>
      <c r="G322" s="1664"/>
      <c r="H322" s="1664"/>
      <c r="I322" s="1664"/>
      <c r="J322" s="1664"/>
      <c r="K322" s="1664"/>
      <c r="L322" s="1664"/>
      <c r="M322" s="1664"/>
      <c r="N322" s="1664"/>
      <c r="O322" s="1664"/>
      <c r="P322" s="1664"/>
      <c r="Q322" s="1664"/>
      <c r="R322" s="1664"/>
      <c r="S322" s="1664"/>
      <c r="T322" s="1664"/>
      <c r="U322" s="1664"/>
      <c r="V322" s="1664"/>
      <c r="W322" s="1664"/>
      <c r="X322" s="1664"/>
      <c r="Y322" s="1664"/>
      <c r="Z322" s="1664"/>
      <c r="AA322" s="1664"/>
      <c r="AB322" s="1664"/>
      <c r="AC322" s="1664"/>
      <c r="AD322" s="1664"/>
      <c r="AE322" s="1664"/>
      <c r="AF322" s="1664"/>
      <c r="AG322" s="1664"/>
      <c r="AH322" s="1664"/>
      <c r="AI322" s="1664"/>
      <c r="AJ322" s="1664"/>
      <c r="AK322" s="1664"/>
      <c r="AL322" s="1664"/>
      <c r="AM322" s="1665"/>
      <c r="AN322" s="276"/>
      <c r="AO322" s="276"/>
      <c r="AP322" s="276"/>
      <c r="AQ322" s="276"/>
      <c r="AR322" s="276"/>
      <c r="AS322" s="276"/>
      <c r="AT322" s="276"/>
      <c r="AU322" s="276"/>
      <c r="AV322" s="276"/>
      <c r="AW322" s="277"/>
    </row>
    <row r="323" spans="1:49" ht="15" hidden="1">
      <c r="A323" s="1666"/>
      <c r="B323" s="1667"/>
      <c r="C323" s="1667"/>
      <c r="D323" s="1667"/>
      <c r="E323" s="1667"/>
      <c r="F323" s="1667"/>
      <c r="G323" s="1667"/>
      <c r="H323" s="1667"/>
      <c r="I323" s="1667"/>
      <c r="J323" s="1667"/>
      <c r="K323" s="1667"/>
      <c r="L323" s="1667"/>
      <c r="M323" s="1667"/>
      <c r="N323" s="1667"/>
      <c r="O323" s="1667"/>
      <c r="P323" s="1667"/>
      <c r="Q323" s="1667"/>
      <c r="R323" s="1667"/>
      <c r="S323" s="1667"/>
      <c r="T323" s="1667"/>
      <c r="U323" s="1667"/>
      <c r="V323" s="1667"/>
      <c r="W323" s="1667"/>
      <c r="X323" s="1667"/>
      <c r="Y323" s="1667"/>
      <c r="Z323" s="1667"/>
      <c r="AA323" s="1667"/>
      <c r="AB323" s="1667"/>
      <c r="AC323" s="1667"/>
      <c r="AD323" s="1667"/>
      <c r="AE323" s="1667"/>
      <c r="AF323" s="1667"/>
      <c r="AG323" s="1667"/>
      <c r="AH323" s="1667"/>
      <c r="AI323" s="1667"/>
      <c r="AJ323" s="1667"/>
      <c r="AK323" s="1667"/>
      <c r="AL323" s="1667"/>
      <c r="AM323" s="1668"/>
      <c r="AN323" s="276"/>
      <c r="AO323" s="276"/>
      <c r="AP323" s="276"/>
      <c r="AQ323" s="276"/>
      <c r="AR323" s="276"/>
      <c r="AS323" s="276"/>
      <c r="AT323" s="276"/>
      <c r="AU323" s="276"/>
      <c r="AV323" s="276"/>
      <c r="AW323" s="277"/>
    </row>
    <row r="324" spans="1:49" ht="15" hidden="1">
      <c r="A324" s="1655" t="s">
        <v>400</v>
      </c>
      <c r="B324" s="1656"/>
      <c r="C324" s="1656"/>
      <c r="D324" s="1656"/>
      <c r="E324" s="1656"/>
      <c r="F324" s="1656"/>
      <c r="G324" s="1656"/>
      <c r="H324" s="1656"/>
      <c r="I324" s="1656"/>
      <c r="J324" s="1656"/>
      <c r="K324" s="1656"/>
      <c r="L324" s="1656"/>
      <c r="M324" s="1656"/>
      <c r="N324" s="1656"/>
      <c r="O324" s="1656"/>
      <c r="P324" s="344" t="s">
        <v>401</v>
      </c>
      <c r="Q324" s="344"/>
      <c r="R324" s="344"/>
      <c r="S324" s="344"/>
      <c r="T324" s="1615"/>
      <c r="U324" s="1615"/>
      <c r="V324" s="1614" t="s">
        <v>239</v>
      </c>
      <c r="W324" s="1614"/>
      <c r="X324" s="344" t="s">
        <v>401</v>
      </c>
      <c r="Y324" s="344"/>
      <c r="Z324" s="344"/>
      <c r="AA324" s="344"/>
      <c r="AB324" s="1615"/>
      <c r="AC324" s="1615"/>
      <c r="AD324" s="1614" t="s">
        <v>239</v>
      </c>
      <c r="AE324" s="1614"/>
      <c r="AF324" s="344" t="s">
        <v>401</v>
      </c>
      <c r="AG324" s="344"/>
      <c r="AH324" s="344"/>
      <c r="AI324" s="344"/>
      <c r="AJ324" s="1615"/>
      <c r="AK324" s="1615"/>
      <c r="AL324" s="1614" t="s">
        <v>239</v>
      </c>
      <c r="AM324" s="1658"/>
      <c r="AN324" s="276"/>
      <c r="AO324" s="276"/>
      <c r="AP324" s="276"/>
      <c r="AQ324" s="276"/>
      <c r="AR324" s="276"/>
      <c r="AS324" s="276"/>
      <c r="AT324" s="276"/>
      <c r="AU324" s="276"/>
      <c r="AV324" s="276"/>
      <c r="AW324" s="277"/>
    </row>
    <row r="325" spans="1:49" ht="15" hidden="1">
      <c r="A325" s="1652" t="s">
        <v>402</v>
      </c>
      <c r="B325" s="1653"/>
      <c r="C325" s="1653"/>
      <c r="D325" s="1653"/>
      <c r="E325" s="1653"/>
      <c r="F325" s="1653"/>
      <c r="G325" s="1653"/>
      <c r="H325" s="1653"/>
      <c r="I325" s="1653"/>
      <c r="J325" s="1653"/>
      <c r="K325" s="1653"/>
      <c r="L325" s="1653"/>
      <c r="M325" s="1653"/>
      <c r="N325" s="1653"/>
      <c r="O325" s="1653"/>
      <c r="P325" s="1654"/>
      <c r="Q325" s="1654"/>
      <c r="R325" s="1654"/>
      <c r="S325" s="1654"/>
      <c r="T325" s="1654"/>
      <c r="U325" s="1654"/>
      <c r="V325" s="1654"/>
      <c r="W325" s="1654"/>
      <c r="X325" s="1654"/>
      <c r="Y325" s="1654"/>
      <c r="Z325" s="1654"/>
      <c r="AA325" s="1654"/>
      <c r="AB325" s="1654"/>
      <c r="AC325" s="1654"/>
      <c r="AD325" s="1654"/>
      <c r="AE325" s="1654"/>
      <c r="AF325" s="1654"/>
      <c r="AG325" s="1654"/>
      <c r="AH325" s="1654"/>
      <c r="AI325" s="1654"/>
      <c r="AJ325" s="1654"/>
      <c r="AK325" s="1654"/>
      <c r="AL325" s="1654"/>
      <c r="AM325" s="1657"/>
      <c r="AN325" s="276"/>
      <c r="AO325" s="276"/>
      <c r="AP325" s="276"/>
      <c r="AQ325" s="276"/>
      <c r="AR325" s="276"/>
      <c r="AS325" s="276"/>
      <c r="AT325" s="276"/>
      <c r="AU325" s="276"/>
      <c r="AV325" s="276"/>
      <c r="AW325" s="277"/>
    </row>
    <row r="326" spans="1:49" ht="15" hidden="1">
      <c r="A326" s="1652" t="s">
        <v>403</v>
      </c>
      <c r="B326" s="1653"/>
      <c r="C326" s="1653"/>
      <c r="D326" s="1653"/>
      <c r="E326" s="1653"/>
      <c r="F326" s="1653"/>
      <c r="G326" s="1653"/>
      <c r="H326" s="1653"/>
      <c r="I326" s="1653"/>
      <c r="J326" s="1653"/>
      <c r="K326" s="1653"/>
      <c r="L326" s="1653"/>
      <c r="M326" s="1653"/>
      <c r="N326" s="1653"/>
      <c r="O326" s="1653"/>
      <c r="P326" s="1654"/>
      <c r="Q326" s="1654"/>
      <c r="R326" s="1654"/>
      <c r="S326" s="1654"/>
      <c r="T326" s="1654"/>
      <c r="U326" s="1654"/>
      <c r="V326" s="1654"/>
      <c r="W326" s="1654"/>
      <c r="X326" s="1654"/>
      <c r="Y326" s="1654"/>
      <c r="Z326" s="1654"/>
      <c r="AA326" s="1654"/>
      <c r="AB326" s="1654"/>
      <c r="AC326" s="1654"/>
      <c r="AD326" s="1654"/>
      <c r="AE326" s="1654"/>
      <c r="AF326" s="1654"/>
      <c r="AG326" s="1654"/>
      <c r="AH326" s="1654"/>
      <c r="AI326" s="1654"/>
      <c r="AJ326" s="1654"/>
      <c r="AK326" s="1654"/>
      <c r="AL326" s="1654"/>
      <c r="AM326" s="1657"/>
      <c r="AN326" s="276"/>
      <c r="AO326" s="276"/>
      <c r="AP326" s="276"/>
      <c r="AQ326" s="276"/>
      <c r="AR326" s="276"/>
      <c r="AS326" s="276"/>
      <c r="AT326" s="276"/>
      <c r="AU326" s="276"/>
      <c r="AV326" s="276"/>
      <c r="AW326" s="277"/>
    </row>
    <row r="327" spans="1:49" ht="15" hidden="1">
      <c r="A327" s="1652" t="s">
        <v>404</v>
      </c>
      <c r="B327" s="1653"/>
      <c r="C327" s="1653"/>
      <c r="D327" s="1653"/>
      <c r="E327" s="1653"/>
      <c r="F327" s="1653"/>
      <c r="G327" s="1653"/>
      <c r="H327" s="1653"/>
      <c r="I327" s="1653"/>
      <c r="J327" s="1653"/>
      <c r="K327" s="1653"/>
      <c r="L327" s="1653"/>
      <c r="M327" s="1653"/>
      <c r="N327" s="1653"/>
      <c r="O327" s="1653"/>
      <c r="P327" s="1654"/>
      <c r="Q327" s="1654"/>
      <c r="R327" s="1654"/>
      <c r="S327" s="1654"/>
      <c r="T327" s="1654"/>
      <c r="U327" s="1654"/>
      <c r="V327" s="1654"/>
      <c r="W327" s="1654"/>
      <c r="X327" s="1654"/>
      <c r="Y327" s="1654"/>
      <c r="Z327" s="1654"/>
      <c r="AA327" s="1654"/>
      <c r="AB327" s="1654"/>
      <c r="AC327" s="1654"/>
      <c r="AD327" s="1654"/>
      <c r="AE327" s="1654"/>
      <c r="AF327" s="1654"/>
      <c r="AG327" s="1654"/>
      <c r="AH327" s="1654"/>
      <c r="AI327" s="1654"/>
      <c r="AJ327" s="1654"/>
      <c r="AK327" s="1654"/>
      <c r="AL327" s="1654"/>
      <c r="AM327" s="1657"/>
      <c r="AN327" s="276"/>
      <c r="AO327" s="276"/>
      <c r="AP327" s="276"/>
      <c r="AQ327" s="276"/>
      <c r="AR327" s="276"/>
      <c r="AS327" s="276"/>
      <c r="AT327" s="276"/>
      <c r="AU327" s="276"/>
      <c r="AV327" s="276"/>
      <c r="AW327" s="277"/>
    </row>
    <row r="328" spans="1:49" ht="15" hidden="1">
      <c r="A328" s="1652" t="s">
        <v>405</v>
      </c>
      <c r="B328" s="1653"/>
      <c r="C328" s="1653"/>
      <c r="D328" s="1653"/>
      <c r="E328" s="1653"/>
      <c r="F328" s="1653"/>
      <c r="G328" s="1653"/>
      <c r="H328" s="1653"/>
      <c r="I328" s="1653"/>
      <c r="J328" s="1653"/>
      <c r="K328" s="1653"/>
      <c r="L328" s="1653"/>
      <c r="M328" s="1653"/>
      <c r="N328" s="1653"/>
      <c r="O328" s="1653"/>
      <c r="P328" s="1654"/>
      <c r="Q328" s="1654"/>
      <c r="R328" s="1654"/>
      <c r="S328" s="1654"/>
      <c r="T328" s="1654"/>
      <c r="U328" s="1654"/>
      <c r="V328" s="1654"/>
      <c r="W328" s="1654"/>
      <c r="X328" s="1654"/>
      <c r="Y328" s="1654"/>
      <c r="Z328" s="1654"/>
      <c r="AA328" s="1654"/>
      <c r="AB328" s="1654"/>
      <c r="AC328" s="1654"/>
      <c r="AD328" s="1654"/>
      <c r="AE328" s="1654"/>
      <c r="AF328" s="1654"/>
      <c r="AG328" s="1654"/>
      <c r="AH328" s="1654"/>
      <c r="AI328" s="1654"/>
      <c r="AJ328" s="1654"/>
      <c r="AK328" s="1654"/>
      <c r="AL328" s="1654"/>
      <c r="AM328" s="1657"/>
      <c r="AN328" s="276"/>
      <c r="AO328" s="276"/>
      <c r="AP328" s="276"/>
      <c r="AQ328" s="276"/>
      <c r="AR328" s="276"/>
      <c r="AS328" s="276"/>
      <c r="AT328" s="276"/>
      <c r="AU328" s="276"/>
      <c r="AV328" s="276"/>
      <c r="AW328" s="277"/>
    </row>
    <row r="329" spans="1:49" ht="15" hidden="1">
      <c r="A329" s="1652" t="s">
        <v>575</v>
      </c>
      <c r="B329" s="1653"/>
      <c r="C329" s="1653"/>
      <c r="D329" s="1653"/>
      <c r="E329" s="1653"/>
      <c r="F329" s="1653"/>
      <c r="G329" s="1653"/>
      <c r="H329" s="1653"/>
      <c r="I329" s="1653"/>
      <c r="J329" s="1653"/>
      <c r="K329" s="1653"/>
      <c r="L329" s="1653"/>
      <c r="M329" s="1653"/>
      <c r="N329" s="1653"/>
      <c r="O329" s="1653"/>
      <c r="P329" s="1654"/>
      <c r="Q329" s="1654"/>
      <c r="R329" s="1654"/>
      <c r="S329" s="1654"/>
      <c r="T329" s="1654"/>
      <c r="U329" s="1654"/>
      <c r="V329" s="1654"/>
      <c r="W329" s="1654"/>
      <c r="X329" s="1654"/>
      <c r="Y329" s="1654"/>
      <c r="Z329" s="1654"/>
      <c r="AA329" s="1654"/>
      <c r="AB329" s="1654"/>
      <c r="AC329" s="1654"/>
      <c r="AD329" s="1654"/>
      <c r="AE329" s="1654"/>
      <c r="AF329" s="1654"/>
      <c r="AG329" s="1654"/>
      <c r="AH329" s="1654"/>
      <c r="AI329" s="1654"/>
      <c r="AJ329" s="1654"/>
      <c r="AK329" s="1654"/>
      <c r="AL329" s="1654"/>
      <c r="AM329" s="1657"/>
      <c r="AN329" s="276"/>
      <c r="AO329" s="276"/>
      <c r="AP329" s="276"/>
      <c r="AQ329" s="276"/>
      <c r="AR329" s="276"/>
      <c r="AS329" s="276"/>
      <c r="AT329" s="276"/>
      <c r="AU329" s="276"/>
      <c r="AV329" s="276"/>
      <c r="AW329" s="277"/>
    </row>
    <row r="330" spans="1:49" ht="15" hidden="1">
      <c r="A330" s="1652" t="s">
        <v>406</v>
      </c>
      <c r="B330" s="1653"/>
      <c r="C330" s="1653"/>
      <c r="D330" s="1653"/>
      <c r="E330" s="1653"/>
      <c r="F330" s="1653"/>
      <c r="G330" s="1653"/>
      <c r="H330" s="1653"/>
      <c r="I330" s="1653"/>
      <c r="J330" s="1653"/>
      <c r="K330" s="1653"/>
      <c r="L330" s="1653"/>
      <c r="M330" s="1653"/>
      <c r="N330" s="1653"/>
      <c r="O330" s="1653"/>
      <c r="P330" s="1654"/>
      <c r="Q330" s="1654"/>
      <c r="R330" s="1654"/>
      <c r="S330" s="1654"/>
      <c r="T330" s="1654"/>
      <c r="U330" s="1654"/>
      <c r="V330" s="1654"/>
      <c r="W330" s="1654"/>
      <c r="X330" s="1654"/>
      <c r="Y330" s="1654"/>
      <c r="Z330" s="1654"/>
      <c r="AA330" s="1654"/>
      <c r="AB330" s="1654"/>
      <c r="AC330" s="1654"/>
      <c r="AD330" s="1654"/>
      <c r="AE330" s="1654"/>
      <c r="AF330" s="1654"/>
      <c r="AG330" s="1654"/>
      <c r="AH330" s="1654"/>
      <c r="AI330" s="1654"/>
      <c r="AJ330" s="1654"/>
      <c r="AK330" s="1654"/>
      <c r="AL330" s="1654"/>
      <c r="AM330" s="1657"/>
      <c r="AN330" s="276"/>
      <c r="AO330" s="276"/>
      <c r="AP330" s="276"/>
      <c r="AQ330" s="276"/>
      <c r="AR330" s="276"/>
      <c r="AS330" s="276"/>
      <c r="AT330" s="276"/>
      <c r="AU330" s="276"/>
      <c r="AV330" s="276"/>
      <c r="AW330" s="277"/>
    </row>
    <row r="331" spans="1:49" ht="15" hidden="1">
      <c r="A331" s="1652" t="s">
        <v>407</v>
      </c>
      <c r="B331" s="1653"/>
      <c r="C331" s="1653"/>
      <c r="D331" s="1653"/>
      <c r="E331" s="1653"/>
      <c r="F331" s="1653"/>
      <c r="G331" s="1653"/>
      <c r="H331" s="1653"/>
      <c r="I331" s="1653"/>
      <c r="J331" s="1653"/>
      <c r="K331" s="1653"/>
      <c r="L331" s="1653"/>
      <c r="M331" s="1653"/>
      <c r="N331" s="1653"/>
      <c r="O331" s="1653"/>
      <c r="P331" s="1654"/>
      <c r="Q331" s="1654"/>
      <c r="R331" s="1654"/>
      <c r="S331" s="1654"/>
      <c r="T331" s="1654"/>
      <c r="U331" s="1654"/>
      <c r="V331" s="1654"/>
      <c r="W331" s="1654"/>
      <c r="X331" s="1654"/>
      <c r="Y331" s="1654"/>
      <c r="Z331" s="1654"/>
      <c r="AA331" s="1654"/>
      <c r="AB331" s="1654"/>
      <c r="AC331" s="1654"/>
      <c r="AD331" s="1654"/>
      <c r="AE331" s="1654"/>
      <c r="AF331" s="1654"/>
      <c r="AG331" s="1654"/>
      <c r="AH331" s="1654"/>
      <c r="AI331" s="1654"/>
      <c r="AJ331" s="1654"/>
      <c r="AK331" s="1654"/>
      <c r="AL331" s="1654"/>
      <c r="AM331" s="1657"/>
      <c r="AN331" s="276"/>
      <c r="AO331" s="276"/>
      <c r="AP331" s="276"/>
      <c r="AQ331" s="276"/>
      <c r="AR331" s="276"/>
      <c r="AS331" s="276"/>
      <c r="AT331" s="276"/>
      <c r="AU331" s="276"/>
      <c r="AV331" s="276"/>
      <c r="AW331" s="277"/>
    </row>
    <row r="332" spans="1:49" ht="15" hidden="1">
      <c r="A332" s="1652" t="s">
        <v>408</v>
      </c>
      <c r="B332" s="1653"/>
      <c r="C332" s="1653"/>
      <c r="D332" s="1653"/>
      <c r="E332" s="1653"/>
      <c r="F332" s="1653"/>
      <c r="G332" s="1653"/>
      <c r="H332" s="1653"/>
      <c r="I332" s="1653"/>
      <c r="J332" s="1653"/>
      <c r="K332" s="1653"/>
      <c r="L332" s="1653"/>
      <c r="M332" s="1653"/>
      <c r="N332" s="1653"/>
      <c r="O332" s="1653"/>
      <c r="P332" s="1654"/>
      <c r="Q332" s="1654"/>
      <c r="R332" s="1654"/>
      <c r="S332" s="1654"/>
      <c r="T332" s="1654"/>
      <c r="U332" s="1654"/>
      <c r="V332" s="1654"/>
      <c r="W332" s="1654"/>
      <c r="X332" s="1654"/>
      <c r="Y332" s="1654"/>
      <c r="Z332" s="1654"/>
      <c r="AA332" s="1654"/>
      <c r="AB332" s="1654"/>
      <c r="AC332" s="1654"/>
      <c r="AD332" s="1654"/>
      <c r="AE332" s="1654"/>
      <c r="AF332" s="1654"/>
      <c r="AG332" s="1654"/>
      <c r="AH332" s="1654"/>
      <c r="AI332" s="1654"/>
      <c r="AJ332" s="1654"/>
      <c r="AK332" s="1654"/>
      <c r="AL332" s="1654"/>
      <c r="AM332" s="1657"/>
      <c r="AN332" s="276"/>
      <c r="AO332" s="276"/>
      <c r="AP332" s="276"/>
      <c r="AQ332" s="276"/>
      <c r="AR332" s="276"/>
      <c r="AS332" s="276"/>
      <c r="AT332" s="276"/>
      <c r="AU332" s="276"/>
      <c r="AV332" s="276"/>
      <c r="AW332" s="277"/>
    </row>
    <row r="333" spans="1:49" ht="15" hidden="1">
      <c r="A333" s="1643"/>
      <c r="B333" s="1644"/>
      <c r="C333" s="1644"/>
      <c r="D333" s="1644"/>
      <c r="E333" s="1644"/>
      <c r="F333" s="1644"/>
      <c r="G333" s="1644"/>
      <c r="H333" s="1644"/>
      <c r="I333" s="1644"/>
      <c r="J333" s="1644"/>
      <c r="K333" s="1644"/>
      <c r="L333" s="1644"/>
      <c r="M333" s="1644"/>
      <c r="N333" s="1644"/>
      <c r="O333" s="1644"/>
      <c r="P333" s="1644"/>
      <c r="Q333" s="1644"/>
      <c r="R333" s="1644"/>
      <c r="S333" s="1644"/>
      <c r="T333" s="1644"/>
      <c r="U333" s="1644"/>
      <c r="V333" s="1644"/>
      <c r="W333" s="1644"/>
      <c r="X333" s="1644"/>
      <c r="Y333" s="1644"/>
      <c r="Z333" s="1644"/>
      <c r="AA333" s="1644"/>
      <c r="AB333" s="1644"/>
      <c r="AC333" s="1644"/>
      <c r="AD333" s="1644"/>
      <c r="AE333" s="1644"/>
      <c r="AF333" s="1644"/>
      <c r="AG333" s="1644"/>
      <c r="AH333" s="1644"/>
      <c r="AI333" s="1644"/>
      <c r="AJ333" s="1644"/>
      <c r="AK333" s="1644"/>
      <c r="AL333" s="1644"/>
      <c r="AM333" s="1645"/>
      <c r="AN333" s="276"/>
      <c r="AO333" s="276"/>
      <c r="AP333" s="276"/>
      <c r="AQ333" s="276"/>
      <c r="AR333" s="276"/>
      <c r="AS333" s="276"/>
      <c r="AT333" s="276"/>
      <c r="AU333" s="276"/>
      <c r="AV333" s="276"/>
      <c r="AW333" s="277"/>
    </row>
    <row r="334" spans="1:49" ht="15" hidden="1">
      <c r="A334" s="1660" t="s">
        <v>377</v>
      </c>
      <c r="B334" s="1661"/>
      <c r="C334" s="1661"/>
      <c r="D334" s="1661"/>
      <c r="E334" s="1661"/>
      <c r="F334" s="1661"/>
      <c r="G334" s="1661"/>
      <c r="H334" s="1661"/>
      <c r="I334" s="1661"/>
      <c r="J334" s="1661"/>
      <c r="K334" s="1661"/>
      <c r="L334" s="1661"/>
      <c r="M334" s="1661"/>
      <c r="N334" s="1661"/>
      <c r="O334" s="1661"/>
      <c r="P334" s="1661"/>
      <c r="Q334" s="1661"/>
      <c r="R334" s="1661"/>
      <c r="S334" s="1661"/>
      <c r="T334" s="1661"/>
      <c r="U334" s="1661"/>
      <c r="V334" s="1661"/>
      <c r="W334" s="1661"/>
      <c r="X334" s="1661"/>
      <c r="Y334" s="1661"/>
      <c r="Z334" s="1661"/>
      <c r="AA334" s="1661"/>
      <c r="AB334" s="1661"/>
      <c r="AC334" s="1661"/>
      <c r="AD334" s="1661"/>
      <c r="AE334" s="1661"/>
      <c r="AF334" s="1661"/>
      <c r="AG334" s="1661"/>
      <c r="AH334" s="1661"/>
      <c r="AI334" s="1661"/>
      <c r="AJ334" s="1661"/>
      <c r="AK334" s="1661"/>
      <c r="AL334" s="1661"/>
      <c r="AM334" s="1662"/>
      <c r="AN334" s="276"/>
      <c r="AO334" s="276"/>
      <c r="AP334" s="276"/>
      <c r="AQ334" s="276"/>
      <c r="AR334" s="276"/>
      <c r="AS334" s="276"/>
      <c r="AT334" s="276"/>
      <c r="AU334" s="276"/>
      <c r="AV334" s="276"/>
      <c r="AW334" s="277"/>
    </row>
    <row r="335" spans="1:49" ht="15" hidden="1">
      <c r="A335" s="1655" t="s">
        <v>351</v>
      </c>
      <c r="B335" s="1656"/>
      <c r="C335" s="1656"/>
      <c r="D335" s="1656"/>
      <c r="E335" s="1656"/>
      <c r="F335" s="1656"/>
      <c r="G335" s="1656"/>
      <c r="H335" s="1618" t="s">
        <v>137</v>
      </c>
      <c r="I335" s="1618"/>
      <c r="J335" s="1618"/>
      <c r="K335" s="1618"/>
      <c r="L335" s="1618"/>
      <c r="M335" s="1618"/>
      <c r="N335" s="1618"/>
      <c r="O335" s="1618"/>
      <c r="P335" s="1618" t="s">
        <v>137</v>
      </c>
      <c r="Q335" s="1618"/>
      <c r="R335" s="1618"/>
      <c r="S335" s="1618"/>
      <c r="T335" s="1618"/>
      <c r="U335" s="1618"/>
      <c r="V335" s="1618"/>
      <c r="W335" s="1618"/>
      <c r="X335" s="1618" t="s">
        <v>137</v>
      </c>
      <c r="Y335" s="1618"/>
      <c r="Z335" s="1618"/>
      <c r="AA335" s="1618"/>
      <c r="AB335" s="1618"/>
      <c r="AC335" s="1618"/>
      <c r="AD335" s="1618"/>
      <c r="AE335" s="1618"/>
      <c r="AF335" s="1618" t="s">
        <v>137</v>
      </c>
      <c r="AG335" s="1618"/>
      <c r="AH335" s="1618"/>
      <c r="AI335" s="1618"/>
      <c r="AJ335" s="1618"/>
      <c r="AK335" s="1618"/>
      <c r="AL335" s="1618"/>
      <c r="AM335" s="1659"/>
      <c r="AN335" s="276"/>
      <c r="AO335" s="276"/>
      <c r="AP335" s="276"/>
      <c r="AQ335" s="276"/>
      <c r="AR335" s="276"/>
      <c r="AS335" s="276"/>
      <c r="AT335" s="276"/>
      <c r="AU335" s="276"/>
      <c r="AV335" s="276"/>
      <c r="AW335" s="277"/>
    </row>
    <row r="336" spans="1:49" ht="15" hidden="1">
      <c r="A336" s="1613" t="s">
        <v>352</v>
      </c>
      <c r="B336" s="1614"/>
      <c r="C336" s="1614"/>
      <c r="D336" s="1614"/>
      <c r="E336" s="1614"/>
      <c r="F336" s="1614"/>
      <c r="G336" s="1614"/>
      <c r="H336" s="1618">
        <v>0</v>
      </c>
      <c r="I336" s="1618"/>
      <c r="J336" s="1618"/>
      <c r="K336" s="1618"/>
      <c r="L336" s="1618"/>
      <c r="M336" s="1618"/>
      <c r="N336" s="1618"/>
      <c r="O336" s="1618"/>
      <c r="P336" s="1618">
        <v>0</v>
      </c>
      <c r="Q336" s="1618"/>
      <c r="R336" s="1618"/>
      <c r="S336" s="1618"/>
      <c r="T336" s="1618"/>
      <c r="U336" s="1618"/>
      <c r="V336" s="1618"/>
      <c r="W336" s="1618"/>
      <c r="X336" s="1618">
        <v>0</v>
      </c>
      <c r="Y336" s="1618"/>
      <c r="Z336" s="1618"/>
      <c r="AA336" s="1618"/>
      <c r="AB336" s="1618"/>
      <c r="AC336" s="1618"/>
      <c r="AD336" s="1618"/>
      <c r="AE336" s="1618"/>
      <c r="AF336" s="1618">
        <v>0</v>
      </c>
      <c r="AG336" s="1618"/>
      <c r="AH336" s="1618"/>
      <c r="AI336" s="1618"/>
      <c r="AJ336" s="1618"/>
      <c r="AK336" s="1618"/>
      <c r="AL336" s="1618"/>
      <c r="AM336" s="1659"/>
      <c r="AN336" s="276"/>
      <c r="AO336" s="276"/>
      <c r="AP336" s="276"/>
      <c r="AQ336" s="276"/>
      <c r="AR336" s="276"/>
      <c r="AS336" s="276"/>
      <c r="AT336" s="276"/>
      <c r="AU336" s="276"/>
      <c r="AV336" s="276"/>
      <c r="AW336" s="277"/>
    </row>
    <row r="337" spans="1:49" ht="15" hidden="1">
      <c r="A337" s="1655" t="s">
        <v>351</v>
      </c>
      <c r="B337" s="1656"/>
      <c r="C337" s="1656"/>
      <c r="D337" s="1656"/>
      <c r="E337" s="1656"/>
      <c r="F337" s="1656"/>
      <c r="G337" s="1656"/>
      <c r="H337" s="1618" t="s">
        <v>137</v>
      </c>
      <c r="I337" s="1618"/>
      <c r="J337" s="1618"/>
      <c r="K337" s="1618"/>
      <c r="L337" s="1618"/>
      <c r="M337" s="1618"/>
      <c r="N337" s="1618"/>
      <c r="O337" s="1618"/>
      <c r="P337" s="1618" t="s">
        <v>137</v>
      </c>
      <c r="Q337" s="1618"/>
      <c r="R337" s="1618"/>
      <c r="S337" s="1618"/>
      <c r="T337" s="1618"/>
      <c r="U337" s="1618"/>
      <c r="V337" s="1618"/>
      <c r="W337" s="1618"/>
      <c r="X337" s="1618" t="s">
        <v>137</v>
      </c>
      <c r="Y337" s="1618"/>
      <c r="Z337" s="1618"/>
      <c r="AA337" s="1618"/>
      <c r="AB337" s="1618"/>
      <c r="AC337" s="1618"/>
      <c r="AD337" s="1618"/>
      <c r="AE337" s="1618"/>
      <c r="AF337" s="1618" t="s">
        <v>137</v>
      </c>
      <c r="AG337" s="1618"/>
      <c r="AH337" s="1618"/>
      <c r="AI337" s="1618"/>
      <c r="AJ337" s="1618"/>
      <c r="AK337" s="1618"/>
      <c r="AL337" s="1618"/>
      <c r="AM337" s="1659"/>
      <c r="AN337" s="276"/>
      <c r="AO337" s="276"/>
      <c r="AP337" s="276"/>
      <c r="AQ337" s="276"/>
      <c r="AR337" s="276"/>
      <c r="AS337" s="276"/>
      <c r="AT337" s="276"/>
      <c r="AU337" s="276"/>
      <c r="AV337" s="276"/>
      <c r="AW337" s="277"/>
    </row>
    <row r="338" spans="1:49" ht="15" hidden="1">
      <c r="A338" s="1613" t="s">
        <v>352</v>
      </c>
      <c r="B338" s="1614"/>
      <c r="C338" s="1614"/>
      <c r="D338" s="1614"/>
      <c r="E338" s="1614"/>
      <c r="F338" s="1614"/>
      <c r="G338" s="1614"/>
      <c r="H338" s="1618">
        <v>0</v>
      </c>
      <c r="I338" s="1618"/>
      <c r="J338" s="1618"/>
      <c r="K338" s="1618"/>
      <c r="L338" s="1618"/>
      <c r="M338" s="1618"/>
      <c r="N338" s="1618"/>
      <c r="O338" s="1618"/>
      <c r="P338" s="1618">
        <v>0</v>
      </c>
      <c r="Q338" s="1618"/>
      <c r="R338" s="1618"/>
      <c r="S338" s="1618"/>
      <c r="T338" s="1618"/>
      <c r="U338" s="1618"/>
      <c r="V338" s="1618"/>
      <c r="W338" s="1618"/>
      <c r="X338" s="1618">
        <v>0</v>
      </c>
      <c r="Y338" s="1618"/>
      <c r="Z338" s="1618"/>
      <c r="AA338" s="1618"/>
      <c r="AB338" s="1618"/>
      <c r="AC338" s="1618"/>
      <c r="AD338" s="1618"/>
      <c r="AE338" s="1618"/>
      <c r="AF338" s="1618">
        <v>0</v>
      </c>
      <c r="AG338" s="1618"/>
      <c r="AH338" s="1618"/>
      <c r="AI338" s="1618"/>
      <c r="AJ338" s="1618"/>
      <c r="AK338" s="1618"/>
      <c r="AL338" s="1618"/>
      <c r="AM338" s="1659"/>
      <c r="AN338" s="276"/>
      <c r="AO338" s="276"/>
      <c r="AP338" s="276"/>
      <c r="AQ338" s="276"/>
      <c r="AR338" s="276"/>
      <c r="AS338" s="276"/>
      <c r="AT338" s="276"/>
      <c r="AU338" s="276"/>
      <c r="AV338" s="276"/>
      <c r="AW338" s="277"/>
    </row>
    <row r="339" spans="1:49" ht="15" hidden="1">
      <c r="A339" s="1669"/>
      <c r="B339" s="1620"/>
      <c r="C339" s="1620"/>
      <c r="D339" s="1620"/>
      <c r="E339" s="1620"/>
      <c r="F339" s="1620"/>
      <c r="G339" s="1620"/>
      <c r="H339" s="1620"/>
      <c r="I339" s="1620"/>
      <c r="J339" s="1620"/>
      <c r="K339" s="1620"/>
      <c r="L339" s="1620"/>
      <c r="M339" s="1620"/>
      <c r="N339" s="1620"/>
      <c r="O339" s="1620"/>
      <c r="P339" s="1620"/>
      <c r="Q339" s="1620"/>
      <c r="R339" s="1620"/>
      <c r="S339" s="1620"/>
      <c r="T339" s="1620"/>
      <c r="U339" s="1620"/>
      <c r="V339" s="1620"/>
      <c r="W339" s="1620"/>
      <c r="X339" s="1620"/>
      <c r="Y339" s="1620"/>
      <c r="Z339" s="1620"/>
      <c r="AA339" s="1620"/>
      <c r="AB339" s="1620"/>
      <c r="AC339" s="1620"/>
      <c r="AD339" s="1620"/>
      <c r="AE339" s="1620"/>
      <c r="AF339" s="1620"/>
      <c r="AG339" s="1620"/>
      <c r="AH339" s="1620"/>
      <c r="AI339" s="1620"/>
      <c r="AJ339" s="1620"/>
      <c r="AK339" s="1620"/>
      <c r="AL339" s="1620"/>
      <c r="AM339" s="1621"/>
      <c r="AN339" s="276"/>
      <c r="AO339" s="276"/>
      <c r="AP339" s="276"/>
      <c r="AQ339" s="276"/>
      <c r="AR339" s="276"/>
      <c r="AS339" s="276"/>
      <c r="AT339" s="276"/>
      <c r="AU339" s="276"/>
      <c r="AV339" s="276"/>
      <c r="AW339" s="277"/>
    </row>
    <row r="340" spans="1:49" ht="15" hidden="1">
      <c r="A340" s="1631" t="s">
        <v>410</v>
      </c>
      <c r="B340" s="1632"/>
      <c r="C340" s="1632"/>
      <c r="D340" s="1632"/>
      <c r="E340" s="1632"/>
      <c r="F340" s="1632"/>
      <c r="G340" s="1632"/>
      <c r="H340" s="1632"/>
      <c r="I340" s="1632"/>
      <c r="J340" s="1632"/>
      <c r="K340" s="1632"/>
      <c r="L340" s="1632"/>
      <c r="M340" s="1632"/>
      <c r="N340" s="1632"/>
      <c r="O340" s="1632"/>
      <c r="P340" s="1632"/>
      <c r="Q340" s="1632"/>
      <c r="R340" s="1632"/>
      <c r="S340" s="1632"/>
      <c r="T340" s="1632"/>
      <c r="U340" s="1632"/>
      <c r="V340" s="1632"/>
      <c r="W340" s="1632"/>
      <c r="X340" s="1632"/>
      <c r="Y340" s="1632"/>
      <c r="Z340" s="1632"/>
      <c r="AA340" s="1632"/>
      <c r="AB340" s="1632"/>
      <c r="AC340" s="1632"/>
      <c r="AD340" s="1632"/>
      <c r="AE340" s="1632"/>
      <c r="AF340" s="1632"/>
      <c r="AG340" s="1632"/>
      <c r="AH340" s="1632"/>
      <c r="AI340" s="1632"/>
      <c r="AJ340" s="1632"/>
      <c r="AK340" s="1632"/>
      <c r="AL340" s="1632"/>
      <c r="AM340" s="1633"/>
      <c r="AN340" s="276"/>
      <c r="AO340" s="276"/>
      <c r="AP340" s="276"/>
      <c r="AQ340" s="276"/>
      <c r="AR340" s="276"/>
      <c r="AS340" s="276"/>
      <c r="AT340" s="276"/>
      <c r="AU340" s="276"/>
      <c r="AV340" s="276"/>
      <c r="AW340" s="277"/>
    </row>
    <row r="341" spans="1:49" ht="15" hidden="1">
      <c r="A341" s="1613" t="s">
        <v>379</v>
      </c>
      <c r="B341" s="1614"/>
      <c r="C341" s="1614"/>
      <c r="D341" s="1614"/>
      <c r="E341" s="1614"/>
      <c r="F341" s="1614"/>
      <c r="G341" s="1614"/>
      <c r="H341" s="1618"/>
      <c r="I341" s="1618"/>
      <c r="J341" s="1618"/>
      <c r="K341" s="1618"/>
      <c r="L341" s="1618"/>
      <c r="M341" s="1618"/>
      <c r="N341" s="1618"/>
      <c r="O341" s="1618"/>
      <c r="P341" s="1618"/>
      <c r="Q341" s="1618"/>
      <c r="R341" s="1618"/>
      <c r="S341" s="1618"/>
      <c r="T341" s="1618"/>
      <c r="U341" s="1618"/>
      <c r="V341" s="1618"/>
      <c r="W341" s="1618"/>
      <c r="X341" s="1614" t="s">
        <v>380</v>
      </c>
      <c r="Y341" s="1614"/>
      <c r="Z341" s="1614"/>
      <c r="AA341" s="1614"/>
      <c r="AB341" s="1614"/>
      <c r="AC341" s="1623"/>
      <c r="AD341" s="1623"/>
      <c r="AE341" s="1623"/>
      <c r="AF341" s="1623"/>
      <c r="AG341" s="1623"/>
      <c r="AH341" s="1623"/>
      <c r="AI341" s="1623"/>
      <c r="AJ341" s="1623"/>
      <c r="AK341" s="1623"/>
      <c r="AL341" s="1623"/>
      <c r="AM341" s="1624"/>
      <c r="AN341" s="276"/>
      <c r="AO341" s="276"/>
      <c r="AP341" s="276"/>
      <c r="AQ341" s="276"/>
      <c r="AR341" s="276"/>
      <c r="AS341" s="276"/>
      <c r="AT341" s="276"/>
      <c r="AU341" s="276"/>
      <c r="AV341" s="276"/>
      <c r="AW341" s="277"/>
    </row>
    <row r="342" spans="1:49" ht="15" hidden="1">
      <c r="A342" s="1613" t="s">
        <v>381</v>
      </c>
      <c r="B342" s="1614"/>
      <c r="C342" s="1614"/>
      <c r="D342" s="1614"/>
      <c r="E342" s="1614"/>
      <c r="F342" s="1614"/>
      <c r="G342" s="1614"/>
      <c r="H342" s="1615"/>
      <c r="I342" s="1615"/>
      <c r="J342" s="1615"/>
      <c r="K342" s="1615"/>
      <c r="L342" s="1615"/>
      <c r="M342" s="1615"/>
      <c r="N342" s="1615"/>
      <c r="O342" s="1615"/>
      <c r="P342" s="1615"/>
      <c r="Q342" s="1615"/>
      <c r="R342" s="1615"/>
      <c r="S342" s="1615"/>
      <c r="T342" s="1615"/>
      <c r="U342" s="1615"/>
      <c r="V342" s="1615"/>
      <c r="W342" s="1615"/>
      <c r="X342" s="1615"/>
      <c r="Y342" s="1615"/>
      <c r="Z342" s="1615"/>
      <c r="AA342" s="1615"/>
      <c r="AB342" s="1615"/>
      <c r="AC342" s="1615"/>
      <c r="AD342" s="1615"/>
      <c r="AE342" s="1615"/>
      <c r="AF342" s="1615"/>
      <c r="AG342" s="1615"/>
      <c r="AH342" s="1615"/>
      <c r="AI342" s="1615"/>
      <c r="AJ342" s="1615"/>
      <c r="AK342" s="1615"/>
      <c r="AL342" s="1615"/>
      <c r="AM342" s="1616"/>
      <c r="AN342" s="276"/>
      <c r="AO342" s="276"/>
      <c r="AP342" s="276"/>
      <c r="AQ342" s="276"/>
      <c r="AR342" s="276"/>
      <c r="AS342" s="276"/>
      <c r="AT342" s="276"/>
      <c r="AU342" s="276"/>
      <c r="AV342" s="276"/>
      <c r="AW342" s="277"/>
    </row>
    <row r="343" spans="1:49" ht="22.5" customHeight="1" hidden="1">
      <c r="A343" s="1613" t="s">
        <v>127</v>
      </c>
      <c r="B343" s="1614"/>
      <c r="C343" s="1614"/>
      <c r="D343" s="1614"/>
      <c r="E343" s="1614"/>
      <c r="F343" s="1614"/>
      <c r="G343" s="1614"/>
      <c r="H343" s="1619"/>
      <c r="I343" s="1619"/>
      <c r="J343" s="1619"/>
      <c r="K343" s="1619"/>
      <c r="L343" s="1619"/>
      <c r="M343" s="1619"/>
      <c r="N343" s="1619"/>
      <c r="O343" s="1619"/>
      <c r="P343" s="1619"/>
      <c r="Q343" s="1619"/>
      <c r="R343" s="1619"/>
      <c r="S343" s="1619"/>
      <c r="T343" s="1619"/>
      <c r="U343" s="1619"/>
      <c r="V343" s="1619"/>
      <c r="W343" s="1619"/>
      <c r="X343" s="1614" t="s">
        <v>175</v>
      </c>
      <c r="Y343" s="1614"/>
      <c r="Z343" s="1614"/>
      <c r="AA343" s="1614"/>
      <c r="AB343" s="1614"/>
      <c r="AC343" s="1619"/>
      <c r="AD343" s="1619"/>
      <c r="AE343" s="1619"/>
      <c r="AF343" s="1619"/>
      <c r="AG343" s="1619"/>
      <c r="AH343" s="1619"/>
      <c r="AI343" s="1619"/>
      <c r="AJ343" s="1619"/>
      <c r="AK343" s="1619"/>
      <c r="AL343" s="1619"/>
      <c r="AM343" s="1622"/>
      <c r="AN343" s="276"/>
      <c r="AO343" s="276"/>
      <c r="AP343" s="276"/>
      <c r="AQ343" s="276"/>
      <c r="AR343" s="276"/>
      <c r="AS343" s="276"/>
      <c r="AT343" s="276"/>
      <c r="AU343" s="276"/>
      <c r="AV343" s="276"/>
      <c r="AW343" s="277"/>
    </row>
    <row r="344" spans="1:49" ht="15" hidden="1">
      <c r="A344" s="1613" t="s">
        <v>242</v>
      </c>
      <c r="B344" s="1614"/>
      <c r="C344" s="1614"/>
      <c r="D344" s="1614"/>
      <c r="E344" s="1614"/>
      <c r="F344" s="1614"/>
      <c r="G344" s="1614"/>
      <c r="H344" s="1614" t="s">
        <v>341</v>
      </c>
      <c r="I344" s="1614"/>
      <c r="J344" s="1618"/>
      <c r="K344" s="1618"/>
      <c r="L344" s="1618"/>
      <c r="M344" s="1618"/>
      <c r="N344" s="1618"/>
      <c r="O344" s="1618"/>
      <c r="P344" s="1614" t="s">
        <v>342</v>
      </c>
      <c r="Q344" s="1614"/>
      <c r="R344" s="1615"/>
      <c r="S344" s="1615"/>
      <c r="T344" s="1615"/>
      <c r="U344" s="1615"/>
      <c r="V344" s="1615"/>
      <c r="W344" s="1615"/>
      <c r="X344" s="1614" t="s">
        <v>343</v>
      </c>
      <c r="Y344" s="1614"/>
      <c r="Z344" s="1615"/>
      <c r="AA344" s="1615"/>
      <c r="AB344" s="1615"/>
      <c r="AC344" s="1615"/>
      <c r="AD344" s="1615"/>
      <c r="AE344" s="1615"/>
      <c r="AF344" s="1615"/>
      <c r="AG344" s="1615"/>
      <c r="AH344" s="1615"/>
      <c r="AI344" s="1615"/>
      <c r="AJ344" s="1615"/>
      <c r="AK344" s="1615"/>
      <c r="AL344" s="1615"/>
      <c r="AM344" s="1616"/>
      <c r="AN344" s="276"/>
      <c r="AO344" s="276"/>
      <c r="AP344" s="276"/>
      <c r="AQ344" s="276"/>
      <c r="AR344" s="276"/>
      <c r="AS344" s="276"/>
      <c r="AT344" s="276"/>
      <c r="AU344" s="276"/>
      <c r="AV344" s="276"/>
      <c r="AW344" s="277"/>
    </row>
    <row r="345" spans="1:49" ht="15" hidden="1">
      <c r="A345" s="1613"/>
      <c r="B345" s="1614"/>
      <c r="C345" s="1614"/>
      <c r="D345" s="1614"/>
      <c r="E345" s="1614"/>
      <c r="F345" s="1614"/>
      <c r="G345" s="1614"/>
      <c r="H345" s="1614" t="s">
        <v>344</v>
      </c>
      <c r="I345" s="1614"/>
      <c r="J345" s="1615"/>
      <c r="K345" s="1615"/>
      <c r="L345" s="1615"/>
      <c r="M345" s="1615"/>
      <c r="N345" s="1615"/>
      <c r="O345" s="1615"/>
      <c r="P345" s="1615"/>
      <c r="Q345" s="1615"/>
      <c r="R345" s="1615"/>
      <c r="S345" s="1615"/>
      <c r="T345" s="1615"/>
      <c r="U345" s="1615"/>
      <c r="V345" s="1615"/>
      <c r="W345" s="1615"/>
      <c r="X345" s="1614" t="s">
        <v>345</v>
      </c>
      <c r="Y345" s="1614"/>
      <c r="Z345" s="1614"/>
      <c r="AA345" s="1614"/>
      <c r="AB345" s="1614"/>
      <c r="AC345" s="1615"/>
      <c r="AD345" s="1615"/>
      <c r="AE345" s="1615"/>
      <c r="AF345" s="1615"/>
      <c r="AG345" s="1614" t="s">
        <v>382</v>
      </c>
      <c r="AH345" s="1614"/>
      <c r="AI345" s="1615"/>
      <c r="AJ345" s="1615"/>
      <c r="AK345" s="1615"/>
      <c r="AL345" s="1615"/>
      <c r="AM345" s="1616"/>
      <c r="AN345" s="276"/>
      <c r="AO345" s="276"/>
      <c r="AP345" s="276"/>
      <c r="AQ345" s="276"/>
      <c r="AR345" s="276"/>
      <c r="AS345" s="276"/>
      <c r="AT345" s="276"/>
      <c r="AU345" s="276"/>
      <c r="AV345" s="276"/>
      <c r="AW345" s="277"/>
    </row>
    <row r="346" spans="1:49" ht="15" hidden="1">
      <c r="A346" s="1613"/>
      <c r="B346" s="1614"/>
      <c r="C346" s="1614"/>
      <c r="D346" s="1614"/>
      <c r="E346" s="1614"/>
      <c r="F346" s="1614"/>
      <c r="G346" s="1614"/>
      <c r="H346" s="1614" t="s">
        <v>383</v>
      </c>
      <c r="I346" s="1614"/>
      <c r="J346" s="1615"/>
      <c r="K346" s="1615"/>
      <c r="L346" s="1615"/>
      <c r="M346" s="1615"/>
      <c r="N346" s="1615"/>
      <c r="O346" s="1615"/>
      <c r="P346" s="1615"/>
      <c r="Q346" s="1615"/>
      <c r="R346" s="1615"/>
      <c r="S346" s="1615"/>
      <c r="T346" s="1615"/>
      <c r="U346" s="1615"/>
      <c r="V346" s="1615"/>
      <c r="W346" s="1615"/>
      <c r="X346" s="1620"/>
      <c r="Y346" s="1620"/>
      <c r="Z346" s="1620"/>
      <c r="AA346" s="1620"/>
      <c r="AB346" s="1620"/>
      <c r="AC346" s="1620"/>
      <c r="AD346" s="1620"/>
      <c r="AE346" s="1620"/>
      <c r="AF346" s="1620"/>
      <c r="AG346" s="1620"/>
      <c r="AH346" s="1620"/>
      <c r="AI346" s="1620"/>
      <c r="AJ346" s="1620"/>
      <c r="AK346" s="1620"/>
      <c r="AL346" s="1620"/>
      <c r="AM346" s="1621"/>
      <c r="AN346" s="276"/>
      <c r="AO346" s="276"/>
      <c r="AP346" s="276"/>
      <c r="AQ346" s="276"/>
      <c r="AR346" s="276"/>
      <c r="AS346" s="276"/>
      <c r="AT346" s="276"/>
      <c r="AU346" s="276"/>
      <c r="AV346" s="276"/>
      <c r="AW346" s="277"/>
    </row>
    <row r="347" spans="1:49" ht="15" hidden="1">
      <c r="A347" s="1613" t="s">
        <v>384</v>
      </c>
      <c r="B347" s="1614"/>
      <c r="C347" s="1614"/>
      <c r="D347" s="1614"/>
      <c r="E347" s="1614"/>
      <c r="F347" s="1614"/>
      <c r="G347" s="1614"/>
      <c r="H347" s="1615"/>
      <c r="I347" s="1615"/>
      <c r="J347" s="1615"/>
      <c r="K347" s="1615"/>
      <c r="L347" s="1615"/>
      <c r="M347" s="1615"/>
      <c r="N347" s="1615"/>
      <c r="O347" s="1615"/>
      <c r="P347" s="1615"/>
      <c r="Q347" s="1615"/>
      <c r="R347" s="1615"/>
      <c r="S347" s="1615"/>
      <c r="T347" s="1615"/>
      <c r="U347" s="1615"/>
      <c r="V347" s="1615"/>
      <c r="W347" s="1615"/>
      <c r="X347" s="1615"/>
      <c r="Y347" s="1615"/>
      <c r="Z347" s="1615"/>
      <c r="AA347" s="1615"/>
      <c r="AB347" s="1615"/>
      <c r="AC347" s="1615"/>
      <c r="AD347" s="1615"/>
      <c r="AE347" s="1615"/>
      <c r="AF347" s="1615"/>
      <c r="AG347" s="1615"/>
      <c r="AH347" s="1615"/>
      <c r="AI347" s="1615"/>
      <c r="AJ347" s="1615"/>
      <c r="AK347" s="1615"/>
      <c r="AL347" s="1615"/>
      <c r="AM347" s="1616"/>
      <c r="AN347" s="276"/>
      <c r="AO347" s="276"/>
      <c r="AP347" s="276"/>
      <c r="AQ347" s="276"/>
      <c r="AR347" s="276"/>
      <c r="AS347" s="276"/>
      <c r="AT347" s="276"/>
      <c r="AU347" s="276"/>
      <c r="AV347" s="276"/>
      <c r="AW347" s="277"/>
    </row>
    <row r="348" spans="1:49" ht="15" hidden="1">
      <c r="A348" s="1613"/>
      <c r="B348" s="1614"/>
      <c r="C348" s="1614"/>
      <c r="D348" s="1614"/>
      <c r="E348" s="1614"/>
      <c r="F348" s="1614"/>
      <c r="G348" s="1614"/>
      <c r="H348" s="1614" t="s">
        <v>337</v>
      </c>
      <c r="I348" s="1614"/>
      <c r="J348" s="1614"/>
      <c r="K348" s="1614"/>
      <c r="L348" s="1614"/>
      <c r="M348" s="1617"/>
      <c r="N348" s="1617"/>
      <c r="O348" s="1617"/>
      <c r="P348" s="1617"/>
      <c r="Q348" s="1617"/>
      <c r="R348" s="1617"/>
      <c r="S348" s="1617"/>
      <c r="T348" s="1617"/>
      <c r="U348" s="1617"/>
      <c r="V348" s="1617"/>
      <c r="W348" s="1617"/>
      <c r="X348" s="1620"/>
      <c r="Y348" s="1620"/>
      <c r="Z348" s="1620"/>
      <c r="AA348" s="1620"/>
      <c r="AB348" s="1620"/>
      <c r="AC348" s="1620"/>
      <c r="AD348" s="1620"/>
      <c r="AE348" s="1620"/>
      <c r="AF348" s="1620"/>
      <c r="AG348" s="1620"/>
      <c r="AH348" s="1620"/>
      <c r="AI348" s="1620"/>
      <c r="AJ348" s="1620"/>
      <c r="AK348" s="1620"/>
      <c r="AL348" s="1620"/>
      <c r="AM348" s="1621"/>
      <c r="AN348" s="276"/>
      <c r="AO348" s="276"/>
      <c r="AP348" s="276"/>
      <c r="AQ348" s="276"/>
      <c r="AR348" s="276"/>
      <c r="AS348" s="276"/>
      <c r="AT348" s="276"/>
      <c r="AU348" s="276"/>
      <c r="AV348" s="276"/>
      <c r="AW348" s="277"/>
    </row>
    <row r="349" spans="1:49" ht="15" hidden="1">
      <c r="A349" s="1613"/>
      <c r="B349" s="1614"/>
      <c r="C349" s="1614"/>
      <c r="D349" s="1614"/>
      <c r="E349" s="1614"/>
      <c r="F349" s="1614"/>
      <c r="G349" s="1614"/>
      <c r="H349" s="1614" t="s">
        <v>385</v>
      </c>
      <c r="I349" s="1614"/>
      <c r="J349" s="1614"/>
      <c r="K349" s="1614"/>
      <c r="L349" s="1614"/>
      <c r="M349" s="1615"/>
      <c r="N349" s="1615"/>
      <c r="O349" s="1615"/>
      <c r="P349" s="1614" t="s">
        <v>327</v>
      </c>
      <c r="Q349" s="1614"/>
      <c r="R349" s="1637"/>
      <c r="S349" s="1637"/>
      <c r="T349" s="1637"/>
      <c r="U349" s="1637"/>
      <c r="V349" s="1637"/>
      <c r="W349" s="1637"/>
      <c r="X349" s="1614" t="s">
        <v>386</v>
      </c>
      <c r="Y349" s="1614"/>
      <c r="Z349" s="1614"/>
      <c r="AA349" s="1614"/>
      <c r="AB349" s="1614"/>
      <c r="AC349" s="1617"/>
      <c r="AD349" s="1617"/>
      <c r="AE349" s="1617"/>
      <c r="AF349" s="1617"/>
      <c r="AG349" s="1617"/>
      <c r="AH349" s="1617"/>
      <c r="AI349" s="1617"/>
      <c r="AJ349" s="1617"/>
      <c r="AK349" s="1617"/>
      <c r="AL349" s="1617"/>
      <c r="AM349" s="1636"/>
      <c r="AN349" s="276"/>
      <c r="AO349" s="276"/>
      <c r="AP349" s="276"/>
      <c r="AQ349" s="276"/>
      <c r="AR349" s="276"/>
      <c r="AS349" s="276"/>
      <c r="AT349" s="276"/>
      <c r="AU349" s="276"/>
      <c r="AV349" s="276"/>
      <c r="AW349" s="277"/>
    </row>
    <row r="350" spans="1:49" ht="12.75" customHeight="1" hidden="1">
      <c r="A350" s="1613"/>
      <c r="B350" s="1614"/>
      <c r="C350" s="1614"/>
      <c r="D350" s="1614"/>
      <c r="E350" s="1614"/>
      <c r="F350" s="1614"/>
      <c r="G350" s="1614"/>
      <c r="H350" s="1614" t="s">
        <v>328</v>
      </c>
      <c r="I350" s="1614"/>
      <c r="J350" s="1614"/>
      <c r="K350" s="1614"/>
      <c r="L350" s="1614"/>
      <c r="M350" s="1615"/>
      <c r="N350" s="1615"/>
      <c r="O350" s="1615"/>
      <c r="P350" s="1615"/>
      <c r="Q350" s="1615"/>
      <c r="R350" s="1615"/>
      <c r="S350" s="1615"/>
      <c r="T350" s="1615"/>
      <c r="U350" s="1615"/>
      <c r="V350" s="1615"/>
      <c r="W350" s="1615"/>
      <c r="X350" s="1615"/>
      <c r="Y350" s="1615"/>
      <c r="Z350" s="1615"/>
      <c r="AA350" s="1615"/>
      <c r="AB350" s="1615"/>
      <c r="AC350" s="1615"/>
      <c r="AD350" s="1615"/>
      <c r="AE350" s="1615"/>
      <c r="AF350" s="1615"/>
      <c r="AG350" s="1615"/>
      <c r="AH350" s="1615"/>
      <c r="AI350" s="1615"/>
      <c r="AJ350" s="1615"/>
      <c r="AK350" s="1615"/>
      <c r="AL350" s="1615"/>
      <c r="AM350" s="1616"/>
      <c r="AN350" s="276"/>
      <c r="AO350" s="276"/>
      <c r="AP350" s="276"/>
      <c r="AQ350" s="276"/>
      <c r="AR350" s="276"/>
      <c r="AS350" s="276"/>
      <c r="AT350" s="276"/>
      <c r="AU350" s="276"/>
      <c r="AV350" s="276"/>
      <c r="AW350" s="277"/>
    </row>
    <row r="351" spans="1:49" ht="15" hidden="1">
      <c r="A351" s="1613" t="s">
        <v>387</v>
      </c>
      <c r="B351" s="1614"/>
      <c r="C351" s="1614"/>
      <c r="D351" s="1614"/>
      <c r="E351" s="1614"/>
      <c r="F351" s="1614"/>
      <c r="G351" s="1614"/>
      <c r="H351" s="1615"/>
      <c r="I351" s="1615"/>
      <c r="J351" s="1615"/>
      <c r="K351" s="1615"/>
      <c r="L351" s="1615"/>
      <c r="M351" s="1615"/>
      <c r="N351" s="1615"/>
      <c r="O351" s="1615"/>
      <c r="P351" s="1615"/>
      <c r="Q351" s="1615"/>
      <c r="R351" s="1615"/>
      <c r="S351" s="1615"/>
      <c r="T351" s="1615"/>
      <c r="U351" s="1615"/>
      <c r="V351" s="1615"/>
      <c r="W351" s="1615"/>
      <c r="X351" s="1615"/>
      <c r="Y351" s="1615"/>
      <c r="Z351" s="1615"/>
      <c r="AA351" s="1615"/>
      <c r="AB351" s="1615"/>
      <c r="AC351" s="1615"/>
      <c r="AD351" s="1615"/>
      <c r="AE351" s="1615"/>
      <c r="AF351" s="1615"/>
      <c r="AG351" s="1615"/>
      <c r="AH351" s="1615"/>
      <c r="AI351" s="1615"/>
      <c r="AJ351" s="1615"/>
      <c r="AK351" s="1615"/>
      <c r="AL351" s="1615"/>
      <c r="AM351" s="1616"/>
      <c r="AN351" s="276"/>
      <c r="AO351" s="276"/>
      <c r="AP351" s="276"/>
      <c r="AQ351" s="276"/>
      <c r="AR351" s="276"/>
      <c r="AS351" s="276"/>
      <c r="AT351" s="276"/>
      <c r="AU351" s="276"/>
      <c r="AV351" s="276"/>
      <c r="AW351" s="277"/>
    </row>
    <row r="352" spans="1:49" ht="15" hidden="1">
      <c r="A352" s="1613"/>
      <c r="B352" s="1614"/>
      <c r="C352" s="1614"/>
      <c r="D352" s="1614"/>
      <c r="E352" s="1614"/>
      <c r="F352" s="1614"/>
      <c r="G352" s="1614"/>
      <c r="H352" s="1614" t="s">
        <v>337</v>
      </c>
      <c r="I352" s="1614"/>
      <c r="J352" s="1614"/>
      <c r="K352" s="1614"/>
      <c r="L352" s="1614"/>
      <c r="M352" s="1617"/>
      <c r="N352" s="1617"/>
      <c r="O352" s="1617"/>
      <c r="P352" s="1617"/>
      <c r="Q352" s="1617"/>
      <c r="R352" s="1617"/>
      <c r="S352" s="1617"/>
      <c r="T352" s="1617"/>
      <c r="U352" s="1617"/>
      <c r="V352" s="1617"/>
      <c r="W352" s="1617"/>
      <c r="X352" s="1620"/>
      <c r="Y352" s="1620"/>
      <c r="Z352" s="1620"/>
      <c r="AA352" s="1620"/>
      <c r="AB352" s="1620"/>
      <c r="AC352" s="1620"/>
      <c r="AD352" s="1620"/>
      <c r="AE352" s="1620"/>
      <c r="AF352" s="1620"/>
      <c r="AG352" s="1620"/>
      <c r="AH352" s="1620"/>
      <c r="AI352" s="1620"/>
      <c r="AJ352" s="1620"/>
      <c r="AK352" s="1620"/>
      <c r="AL352" s="1620"/>
      <c r="AM352" s="1621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7"/>
    </row>
    <row r="353" spans="1:49" ht="15" hidden="1">
      <c r="A353" s="1613"/>
      <c r="B353" s="1614"/>
      <c r="C353" s="1614"/>
      <c r="D353" s="1614"/>
      <c r="E353" s="1614"/>
      <c r="F353" s="1614"/>
      <c r="G353" s="1614"/>
      <c r="H353" s="1614" t="s">
        <v>385</v>
      </c>
      <c r="I353" s="1614"/>
      <c r="J353" s="1614"/>
      <c r="K353" s="1614"/>
      <c r="L353" s="1614"/>
      <c r="M353" s="1615"/>
      <c r="N353" s="1615"/>
      <c r="O353" s="1615"/>
      <c r="P353" s="1614" t="s">
        <v>327</v>
      </c>
      <c r="Q353" s="1614"/>
      <c r="R353" s="1637"/>
      <c r="S353" s="1637"/>
      <c r="T353" s="1637"/>
      <c r="U353" s="1637"/>
      <c r="V353" s="1637"/>
      <c r="W353" s="1637"/>
      <c r="X353" s="1614" t="s">
        <v>386</v>
      </c>
      <c r="Y353" s="1614"/>
      <c r="Z353" s="1614"/>
      <c r="AA353" s="1614"/>
      <c r="AB353" s="1614"/>
      <c r="AC353" s="1617"/>
      <c r="AD353" s="1617"/>
      <c r="AE353" s="1617"/>
      <c r="AF353" s="1617"/>
      <c r="AG353" s="1617"/>
      <c r="AH353" s="1617"/>
      <c r="AI353" s="1617"/>
      <c r="AJ353" s="1617"/>
      <c r="AK353" s="1617"/>
      <c r="AL353" s="1617"/>
      <c r="AM353" s="163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7"/>
    </row>
    <row r="354" spans="1:49" ht="15" hidden="1">
      <c r="A354" s="1613"/>
      <c r="B354" s="1614"/>
      <c r="C354" s="1614"/>
      <c r="D354" s="1614"/>
      <c r="E354" s="1614"/>
      <c r="F354" s="1614"/>
      <c r="G354" s="1614"/>
      <c r="H354" s="1614" t="s">
        <v>328</v>
      </c>
      <c r="I354" s="1614"/>
      <c r="J354" s="1614"/>
      <c r="K354" s="1614"/>
      <c r="L354" s="1614"/>
      <c r="M354" s="1615"/>
      <c r="N354" s="1615"/>
      <c r="O354" s="1615"/>
      <c r="P354" s="1615"/>
      <c r="Q354" s="1615"/>
      <c r="R354" s="1615"/>
      <c r="S354" s="1615"/>
      <c r="T354" s="1615"/>
      <c r="U354" s="1615"/>
      <c r="V354" s="1615"/>
      <c r="W354" s="1615"/>
      <c r="X354" s="1615"/>
      <c r="Y354" s="1615"/>
      <c r="Z354" s="1615"/>
      <c r="AA354" s="1615"/>
      <c r="AB354" s="1615"/>
      <c r="AC354" s="1615"/>
      <c r="AD354" s="1615"/>
      <c r="AE354" s="1615"/>
      <c r="AF354" s="1615"/>
      <c r="AG354" s="1615"/>
      <c r="AH354" s="1615"/>
      <c r="AI354" s="1615"/>
      <c r="AJ354" s="1615"/>
      <c r="AK354" s="1615"/>
      <c r="AL354" s="1615"/>
      <c r="AM354" s="1616"/>
      <c r="AN354" s="276"/>
      <c r="AO354" s="276"/>
      <c r="AP354" s="276"/>
      <c r="AQ354" s="276"/>
      <c r="AR354" s="276"/>
      <c r="AS354" s="276"/>
      <c r="AT354" s="276"/>
      <c r="AU354" s="276"/>
      <c r="AV354" s="276"/>
      <c r="AW354" s="277"/>
    </row>
    <row r="355" spans="1:49" ht="15" hidden="1">
      <c r="A355" s="1613" t="s">
        <v>388</v>
      </c>
      <c r="B355" s="1614"/>
      <c r="C355" s="1614"/>
      <c r="D355" s="1614"/>
      <c r="E355" s="1614"/>
      <c r="F355" s="1614"/>
      <c r="G355" s="1614"/>
      <c r="H355" s="1614" t="s">
        <v>389</v>
      </c>
      <c r="I355" s="1614"/>
      <c r="J355" s="1615"/>
      <c r="K355" s="1615"/>
      <c r="L355" s="1615"/>
      <c r="M355" s="1615"/>
      <c r="N355" s="1615"/>
      <c r="O355" s="1615"/>
      <c r="P355" s="1615"/>
      <c r="Q355" s="1615"/>
      <c r="R355" s="1615"/>
      <c r="S355" s="1615"/>
      <c r="T355" s="1615"/>
      <c r="U355" s="1615"/>
      <c r="V355" s="1615"/>
      <c r="W355" s="1615"/>
      <c r="X355" s="1614" t="s">
        <v>390</v>
      </c>
      <c r="Y355" s="1614"/>
      <c r="Z355" s="1650"/>
      <c r="AA355" s="1650"/>
      <c r="AB355" s="1650"/>
      <c r="AC355" s="1650"/>
      <c r="AD355" s="1650"/>
      <c r="AE355" s="1650"/>
      <c r="AF355" s="1650"/>
      <c r="AG355" s="1650"/>
      <c r="AH355" s="1650"/>
      <c r="AI355" s="1650"/>
      <c r="AJ355" s="1650"/>
      <c r="AK355" s="1650"/>
      <c r="AL355" s="1650"/>
      <c r="AM355" s="1651"/>
      <c r="AN355" s="276"/>
      <c r="AO355" s="276"/>
      <c r="AP355" s="276"/>
      <c r="AQ355" s="276"/>
      <c r="AR355" s="276"/>
      <c r="AS355" s="276"/>
      <c r="AT355" s="276"/>
      <c r="AU355" s="276"/>
      <c r="AV355" s="276"/>
      <c r="AW355" s="277"/>
    </row>
    <row r="356" spans="1:49" ht="15" hidden="1">
      <c r="A356" s="1613"/>
      <c r="B356" s="1614"/>
      <c r="C356" s="1614"/>
      <c r="D356" s="1614"/>
      <c r="E356" s="1614"/>
      <c r="F356" s="1614"/>
      <c r="G356" s="1614"/>
      <c r="H356" s="1614" t="s">
        <v>391</v>
      </c>
      <c r="I356" s="1614"/>
      <c r="J356" s="1615"/>
      <c r="K356" s="1615"/>
      <c r="L356" s="1615"/>
      <c r="M356" s="1615"/>
      <c r="N356" s="1615"/>
      <c r="O356" s="1615"/>
      <c r="P356" s="1615"/>
      <c r="Q356" s="1615"/>
      <c r="R356" s="1615"/>
      <c r="S356" s="1615"/>
      <c r="T356" s="1615"/>
      <c r="U356" s="1615"/>
      <c r="V356" s="1615"/>
      <c r="W356" s="1615"/>
      <c r="X356" s="1614" t="s">
        <v>392</v>
      </c>
      <c r="Y356" s="1614"/>
      <c r="Z356" s="1650"/>
      <c r="AA356" s="1650"/>
      <c r="AB356" s="1650"/>
      <c r="AC356" s="1650"/>
      <c r="AD356" s="1650"/>
      <c r="AE356" s="1650"/>
      <c r="AF356" s="1650"/>
      <c r="AG356" s="1650"/>
      <c r="AH356" s="1650"/>
      <c r="AI356" s="1650"/>
      <c r="AJ356" s="1650"/>
      <c r="AK356" s="1650"/>
      <c r="AL356" s="1650"/>
      <c r="AM356" s="1651"/>
      <c r="AN356" s="276"/>
      <c r="AO356" s="276"/>
      <c r="AP356" s="276"/>
      <c r="AQ356" s="276"/>
      <c r="AR356" s="276"/>
      <c r="AS356" s="276"/>
      <c r="AT356" s="276"/>
      <c r="AU356" s="276"/>
      <c r="AV356" s="276"/>
      <c r="AW356" s="277"/>
    </row>
    <row r="357" spans="1:49" ht="15.75" hidden="1">
      <c r="A357" s="1613"/>
      <c r="B357" s="1614"/>
      <c r="C357" s="1614"/>
      <c r="D357" s="1614"/>
      <c r="E357" s="1614"/>
      <c r="F357" s="1614"/>
      <c r="G357" s="1614"/>
      <c r="H357" s="1614" t="s">
        <v>202</v>
      </c>
      <c r="I357" s="1614"/>
      <c r="J357" s="1646"/>
      <c r="K357" s="1615"/>
      <c r="L357" s="1615"/>
      <c r="M357" s="1615"/>
      <c r="N357" s="1615"/>
      <c r="O357" s="1615"/>
      <c r="P357" s="1615"/>
      <c r="Q357" s="1615"/>
      <c r="R357" s="1615"/>
      <c r="S357" s="1615"/>
      <c r="T357" s="1615"/>
      <c r="U357" s="1615"/>
      <c r="V357" s="1615"/>
      <c r="W357" s="1615"/>
      <c r="X357" s="1614" t="s">
        <v>393</v>
      </c>
      <c r="Y357" s="1614"/>
      <c r="Z357" s="1650"/>
      <c r="AA357" s="1650"/>
      <c r="AB357" s="1650"/>
      <c r="AC357" s="1650"/>
      <c r="AD357" s="1650"/>
      <c r="AE357" s="1650"/>
      <c r="AF357" s="1650"/>
      <c r="AG357" s="1650"/>
      <c r="AH357" s="1650"/>
      <c r="AI357" s="1650"/>
      <c r="AJ357" s="1650"/>
      <c r="AK357" s="1650"/>
      <c r="AL357" s="1650"/>
      <c r="AM357" s="1651"/>
      <c r="AN357" s="276"/>
      <c r="AO357" s="276"/>
      <c r="AP357" s="276"/>
      <c r="AQ357" s="276"/>
      <c r="AR357" s="276"/>
      <c r="AS357" s="276"/>
      <c r="AT357" s="276"/>
      <c r="AU357" s="276"/>
      <c r="AV357" s="276"/>
      <c r="AW357" s="277"/>
    </row>
    <row r="358" spans="1:49" ht="15" hidden="1">
      <c r="A358" s="1652" t="s">
        <v>394</v>
      </c>
      <c r="B358" s="1653"/>
      <c r="C358" s="1653"/>
      <c r="D358" s="1653"/>
      <c r="E358" s="1653"/>
      <c r="F358" s="1653"/>
      <c r="G358" s="1653"/>
      <c r="H358" s="1638"/>
      <c r="I358" s="1638"/>
      <c r="J358" s="1638"/>
      <c r="K358" s="1638"/>
      <c r="L358" s="1638"/>
      <c r="M358" s="1638"/>
      <c r="N358" s="1638"/>
      <c r="O358" s="1638"/>
      <c r="P358" s="1638"/>
      <c r="Q358" s="1638"/>
      <c r="R358" s="1638"/>
      <c r="S358" s="1638"/>
      <c r="T358" s="1638"/>
      <c r="U358" s="1638"/>
      <c r="V358" s="1638"/>
      <c r="W358" s="1638"/>
      <c r="X358" s="1638"/>
      <c r="Y358" s="1638"/>
      <c r="Z358" s="1638"/>
      <c r="AA358" s="1638"/>
      <c r="AB358" s="1638"/>
      <c r="AC358" s="1638"/>
      <c r="AD358" s="1638"/>
      <c r="AE358" s="1638"/>
      <c r="AF358" s="1638"/>
      <c r="AG358" s="1638"/>
      <c r="AH358" s="1638"/>
      <c r="AI358" s="1638"/>
      <c r="AJ358" s="1638"/>
      <c r="AK358" s="1638"/>
      <c r="AL358" s="1638"/>
      <c r="AM358" s="1639"/>
      <c r="AN358" s="276"/>
      <c r="AO358" s="276"/>
      <c r="AP358" s="276"/>
      <c r="AQ358" s="276"/>
      <c r="AR358" s="276"/>
      <c r="AS358" s="276"/>
      <c r="AT358" s="276"/>
      <c r="AU358" s="276"/>
      <c r="AV358" s="276"/>
      <c r="AW358" s="277"/>
    </row>
    <row r="359" spans="1:49" ht="15" hidden="1">
      <c r="A359" s="1613" t="s">
        <v>395</v>
      </c>
      <c r="B359" s="1614"/>
      <c r="C359" s="1614"/>
      <c r="D359" s="1614"/>
      <c r="E359" s="1614"/>
      <c r="F359" s="1614"/>
      <c r="G359" s="1614"/>
      <c r="H359" s="1614" t="s">
        <v>396</v>
      </c>
      <c r="I359" s="1614"/>
      <c r="J359" s="1614"/>
      <c r="K359" s="1614"/>
      <c r="L359" s="1614"/>
      <c r="M359" s="1615"/>
      <c r="N359" s="1615"/>
      <c r="O359" s="1615"/>
      <c r="P359" s="1615"/>
      <c r="Q359" s="1615"/>
      <c r="R359" s="1615"/>
      <c r="S359" s="1615"/>
      <c r="T359" s="1615"/>
      <c r="U359" s="1615"/>
      <c r="V359" s="1615"/>
      <c r="W359" s="1615"/>
      <c r="X359" s="1615"/>
      <c r="Y359" s="1615"/>
      <c r="Z359" s="1615"/>
      <c r="AA359" s="1615"/>
      <c r="AB359" s="1615"/>
      <c r="AC359" s="1615"/>
      <c r="AD359" s="1615"/>
      <c r="AE359" s="1615"/>
      <c r="AF359" s="1615"/>
      <c r="AG359" s="1615"/>
      <c r="AH359" s="1615"/>
      <c r="AI359" s="1615"/>
      <c r="AJ359" s="1615"/>
      <c r="AK359" s="1615"/>
      <c r="AL359" s="1615"/>
      <c r="AM359" s="1616"/>
      <c r="AN359" s="276"/>
      <c r="AO359" s="276"/>
      <c r="AP359" s="276"/>
      <c r="AQ359" s="276"/>
      <c r="AR359" s="276"/>
      <c r="AS359" s="276"/>
      <c r="AT359" s="276"/>
      <c r="AU359" s="276"/>
      <c r="AV359" s="276"/>
      <c r="AW359" s="277"/>
    </row>
    <row r="360" spans="1:49" ht="15" hidden="1">
      <c r="A360" s="1613"/>
      <c r="B360" s="1614"/>
      <c r="C360" s="1614"/>
      <c r="D360" s="1614"/>
      <c r="E360" s="1614"/>
      <c r="F360" s="1614"/>
      <c r="G360" s="1614"/>
      <c r="H360" s="1614" t="s">
        <v>397</v>
      </c>
      <c r="I360" s="1614"/>
      <c r="J360" s="1614"/>
      <c r="K360" s="1614"/>
      <c r="L360" s="1614"/>
      <c r="M360" s="1637"/>
      <c r="N360" s="1637"/>
      <c r="O360" s="1637"/>
      <c r="P360" s="1637"/>
      <c r="Q360" s="1637"/>
      <c r="R360" s="1637"/>
      <c r="S360" s="1637"/>
      <c r="T360" s="1637"/>
      <c r="U360" s="1637"/>
      <c r="V360" s="1637"/>
      <c r="W360" s="1637"/>
      <c r="X360" s="1637"/>
      <c r="Y360" s="1637"/>
      <c r="Z360" s="1637"/>
      <c r="AA360" s="1637"/>
      <c r="AB360" s="1637"/>
      <c r="AC360" s="1637"/>
      <c r="AD360" s="1637"/>
      <c r="AE360" s="1637"/>
      <c r="AF360" s="1637"/>
      <c r="AG360" s="1637"/>
      <c r="AH360" s="1637"/>
      <c r="AI360" s="1637"/>
      <c r="AJ360" s="1637"/>
      <c r="AK360" s="1637"/>
      <c r="AL360" s="1637"/>
      <c r="AM360" s="1647"/>
      <c r="AN360" s="276"/>
      <c r="AO360" s="276"/>
      <c r="AP360" s="276"/>
      <c r="AQ360" s="276"/>
      <c r="AR360" s="276"/>
      <c r="AS360" s="276"/>
      <c r="AT360" s="276"/>
      <c r="AU360" s="276"/>
      <c r="AV360" s="276"/>
      <c r="AW360" s="277"/>
    </row>
    <row r="361" spans="1:49" ht="15" hidden="1">
      <c r="A361" s="1613"/>
      <c r="B361" s="1614"/>
      <c r="C361" s="1614"/>
      <c r="D361" s="1614"/>
      <c r="E361" s="1614"/>
      <c r="F361" s="1614"/>
      <c r="G361" s="1614"/>
      <c r="H361" s="1614" t="s">
        <v>398</v>
      </c>
      <c r="I361" s="1614"/>
      <c r="J361" s="1614"/>
      <c r="K361" s="1614"/>
      <c r="L361" s="1614"/>
      <c r="M361" s="1614"/>
      <c r="N361" s="1614"/>
      <c r="O361" s="1614"/>
      <c r="P361" s="1614"/>
      <c r="Q361" s="1614"/>
      <c r="R361" s="1614"/>
      <c r="S361" s="1614"/>
      <c r="T361" s="1614"/>
      <c r="U361" s="1614"/>
      <c r="V361" s="1614"/>
      <c r="W361" s="1614"/>
      <c r="X361" s="1648"/>
      <c r="Y361" s="1648"/>
      <c r="Z361" s="1648"/>
      <c r="AA361" s="1648"/>
      <c r="AB361" s="1648"/>
      <c r="AC361" s="1648"/>
      <c r="AD361" s="1648"/>
      <c r="AE361" s="1648"/>
      <c r="AF361" s="1648"/>
      <c r="AG361" s="1648"/>
      <c r="AH361" s="1648"/>
      <c r="AI361" s="1648"/>
      <c r="AJ361" s="1648"/>
      <c r="AK361" s="1648"/>
      <c r="AL361" s="1648"/>
      <c r="AM361" s="1649"/>
      <c r="AN361" s="276"/>
      <c r="AO361" s="276"/>
      <c r="AP361" s="276"/>
      <c r="AQ361" s="276"/>
      <c r="AR361" s="276"/>
      <c r="AS361" s="276"/>
      <c r="AT361" s="276"/>
      <c r="AU361" s="276"/>
      <c r="AV361" s="276"/>
      <c r="AW361" s="277"/>
    </row>
    <row r="362" spans="1:49" ht="15" hidden="1">
      <c r="A362" s="1613"/>
      <c r="B362" s="1614"/>
      <c r="C362" s="1614"/>
      <c r="D362" s="1614"/>
      <c r="E362" s="1614"/>
      <c r="F362" s="1614"/>
      <c r="G362" s="1614"/>
      <c r="H362" s="1614" t="s">
        <v>396</v>
      </c>
      <c r="I362" s="1614"/>
      <c r="J362" s="1614"/>
      <c r="K362" s="1614"/>
      <c r="L362" s="1614"/>
      <c r="M362" s="1615"/>
      <c r="N362" s="1615"/>
      <c r="O362" s="1615"/>
      <c r="P362" s="1615"/>
      <c r="Q362" s="1615"/>
      <c r="R362" s="1615"/>
      <c r="S362" s="1615"/>
      <c r="T362" s="1615"/>
      <c r="U362" s="1615"/>
      <c r="V362" s="1615"/>
      <c r="W362" s="1615"/>
      <c r="X362" s="1615"/>
      <c r="Y362" s="1615"/>
      <c r="Z362" s="1615"/>
      <c r="AA362" s="1615"/>
      <c r="AB362" s="1615"/>
      <c r="AC362" s="1615"/>
      <c r="AD362" s="1615"/>
      <c r="AE362" s="1615"/>
      <c r="AF362" s="1615"/>
      <c r="AG362" s="1615"/>
      <c r="AH362" s="1615"/>
      <c r="AI362" s="1615"/>
      <c r="AJ362" s="1615"/>
      <c r="AK362" s="1615"/>
      <c r="AL362" s="1615"/>
      <c r="AM362" s="1616"/>
      <c r="AN362" s="276"/>
      <c r="AO362" s="276"/>
      <c r="AP362" s="276"/>
      <c r="AQ362" s="276"/>
      <c r="AR362" s="276"/>
      <c r="AS362" s="276"/>
      <c r="AT362" s="276"/>
      <c r="AU362" s="276"/>
      <c r="AV362" s="276"/>
      <c r="AW362" s="277"/>
    </row>
    <row r="363" spans="1:49" ht="15" hidden="1">
      <c r="A363" s="1613"/>
      <c r="B363" s="1614"/>
      <c r="C363" s="1614"/>
      <c r="D363" s="1614"/>
      <c r="E363" s="1614"/>
      <c r="F363" s="1614"/>
      <c r="G363" s="1614"/>
      <c r="H363" s="1614" t="s">
        <v>397</v>
      </c>
      <c r="I363" s="1614"/>
      <c r="J363" s="1614"/>
      <c r="K363" s="1614"/>
      <c r="L363" s="1614"/>
      <c r="M363" s="1637"/>
      <c r="N363" s="1637"/>
      <c r="O363" s="1637"/>
      <c r="P363" s="1637"/>
      <c r="Q363" s="1637"/>
      <c r="R363" s="1637"/>
      <c r="S363" s="1637"/>
      <c r="T363" s="1637"/>
      <c r="U363" s="1637"/>
      <c r="V363" s="1637"/>
      <c r="W363" s="1637"/>
      <c r="X363" s="1637"/>
      <c r="Y363" s="1637"/>
      <c r="Z363" s="1637"/>
      <c r="AA363" s="1637"/>
      <c r="AB363" s="1637"/>
      <c r="AC363" s="1637"/>
      <c r="AD363" s="1637"/>
      <c r="AE363" s="1637"/>
      <c r="AF363" s="1637"/>
      <c r="AG363" s="1637"/>
      <c r="AH363" s="1637"/>
      <c r="AI363" s="1637"/>
      <c r="AJ363" s="1637"/>
      <c r="AK363" s="1637"/>
      <c r="AL363" s="1637"/>
      <c r="AM363" s="1647"/>
      <c r="AN363" s="276"/>
      <c r="AO363" s="276"/>
      <c r="AP363" s="276"/>
      <c r="AQ363" s="276"/>
      <c r="AR363" s="276"/>
      <c r="AS363" s="276"/>
      <c r="AT363" s="276"/>
      <c r="AU363" s="276"/>
      <c r="AV363" s="276"/>
      <c r="AW363" s="277"/>
    </row>
    <row r="364" spans="1:49" ht="15" hidden="1">
      <c r="A364" s="1613"/>
      <c r="B364" s="1614"/>
      <c r="C364" s="1614"/>
      <c r="D364" s="1614"/>
      <c r="E364" s="1614"/>
      <c r="F364" s="1614"/>
      <c r="G364" s="1614"/>
      <c r="H364" s="1614" t="s">
        <v>398</v>
      </c>
      <c r="I364" s="1614"/>
      <c r="J364" s="1614"/>
      <c r="K364" s="1614"/>
      <c r="L364" s="1614"/>
      <c r="M364" s="1614"/>
      <c r="N364" s="1614"/>
      <c r="O364" s="1614"/>
      <c r="P364" s="1614"/>
      <c r="Q364" s="1614"/>
      <c r="R364" s="1614"/>
      <c r="S364" s="1614"/>
      <c r="T364" s="1614"/>
      <c r="U364" s="1614"/>
      <c r="V364" s="1614"/>
      <c r="W364" s="1614"/>
      <c r="X364" s="1648"/>
      <c r="Y364" s="1648"/>
      <c r="Z364" s="1648"/>
      <c r="AA364" s="1648"/>
      <c r="AB364" s="1648"/>
      <c r="AC364" s="1648"/>
      <c r="AD364" s="1648"/>
      <c r="AE364" s="1648"/>
      <c r="AF364" s="1648"/>
      <c r="AG364" s="1648"/>
      <c r="AH364" s="1648"/>
      <c r="AI364" s="1648"/>
      <c r="AJ364" s="1648"/>
      <c r="AK364" s="1648"/>
      <c r="AL364" s="1648"/>
      <c r="AM364" s="1649"/>
      <c r="AN364" s="276"/>
      <c r="AO364" s="276"/>
      <c r="AP364" s="276"/>
      <c r="AQ364" s="276"/>
      <c r="AR364" s="276"/>
      <c r="AS364" s="276"/>
      <c r="AT364" s="276"/>
      <c r="AU364" s="276"/>
      <c r="AV364" s="276"/>
      <c r="AW364" s="277"/>
    </row>
    <row r="365" spans="1:49" ht="15" hidden="1">
      <c r="A365" s="1640" t="s">
        <v>399</v>
      </c>
      <c r="B365" s="1641"/>
      <c r="C365" s="1641"/>
      <c r="D365" s="1641"/>
      <c r="E365" s="1641"/>
      <c r="F365" s="1641"/>
      <c r="G365" s="1641"/>
      <c r="H365" s="1641"/>
      <c r="I365" s="1641"/>
      <c r="J365" s="1641"/>
      <c r="K365" s="1641"/>
      <c r="L365" s="1641"/>
      <c r="M365" s="1641"/>
      <c r="N365" s="1641"/>
      <c r="O365" s="1641"/>
      <c r="P365" s="1641"/>
      <c r="Q365" s="1641"/>
      <c r="R365" s="1641"/>
      <c r="S365" s="1641"/>
      <c r="T365" s="1641"/>
      <c r="U365" s="1641"/>
      <c r="V365" s="1641"/>
      <c r="W365" s="1641"/>
      <c r="X365" s="1641"/>
      <c r="Y365" s="1641"/>
      <c r="Z365" s="1641"/>
      <c r="AA365" s="1641"/>
      <c r="AB365" s="1641"/>
      <c r="AC365" s="1641"/>
      <c r="AD365" s="1641"/>
      <c r="AE365" s="1641"/>
      <c r="AF365" s="1641"/>
      <c r="AG365" s="1641"/>
      <c r="AH365" s="1641"/>
      <c r="AI365" s="1641"/>
      <c r="AJ365" s="1641"/>
      <c r="AK365" s="1641"/>
      <c r="AL365" s="1641"/>
      <c r="AM365" s="1642"/>
      <c r="AN365" s="276"/>
      <c r="AO365" s="276"/>
      <c r="AP365" s="276"/>
      <c r="AQ365" s="276"/>
      <c r="AR365" s="276"/>
      <c r="AS365" s="276"/>
      <c r="AT365" s="276"/>
      <c r="AU365" s="276"/>
      <c r="AV365" s="276"/>
      <c r="AW365" s="277"/>
    </row>
    <row r="366" spans="1:49" ht="15" hidden="1">
      <c r="A366" s="1643"/>
      <c r="B366" s="1644"/>
      <c r="C366" s="1644"/>
      <c r="D366" s="1644"/>
      <c r="E366" s="1644"/>
      <c r="F366" s="1644"/>
      <c r="G366" s="1644"/>
      <c r="H366" s="1644"/>
      <c r="I366" s="1644"/>
      <c r="J366" s="1644"/>
      <c r="K366" s="1644"/>
      <c r="L366" s="1644"/>
      <c r="M366" s="1644"/>
      <c r="N366" s="1644"/>
      <c r="O366" s="1644"/>
      <c r="P366" s="1644"/>
      <c r="Q366" s="1644"/>
      <c r="R366" s="1644"/>
      <c r="S366" s="1644"/>
      <c r="T366" s="1644"/>
      <c r="U366" s="1644"/>
      <c r="V366" s="1644"/>
      <c r="W366" s="1644"/>
      <c r="X366" s="1644"/>
      <c r="Y366" s="1644"/>
      <c r="Z366" s="1644"/>
      <c r="AA366" s="1644"/>
      <c r="AB366" s="1644"/>
      <c r="AC366" s="1644"/>
      <c r="AD366" s="1644"/>
      <c r="AE366" s="1644"/>
      <c r="AF366" s="1644"/>
      <c r="AG366" s="1644"/>
      <c r="AH366" s="1644"/>
      <c r="AI366" s="1644"/>
      <c r="AJ366" s="1644"/>
      <c r="AK366" s="1644"/>
      <c r="AL366" s="1644"/>
      <c r="AM366" s="1645"/>
      <c r="AN366" s="276"/>
      <c r="AO366" s="276"/>
      <c r="AP366" s="276"/>
      <c r="AQ366" s="276"/>
      <c r="AR366" s="276"/>
      <c r="AS366" s="276"/>
      <c r="AT366" s="276"/>
      <c r="AU366" s="276"/>
      <c r="AV366" s="276"/>
      <c r="AW366" s="277"/>
    </row>
    <row r="367" spans="1:49" ht="15" hidden="1">
      <c r="A367" s="1655" t="s">
        <v>400</v>
      </c>
      <c r="B367" s="1656"/>
      <c r="C367" s="1656"/>
      <c r="D367" s="1656"/>
      <c r="E367" s="1656"/>
      <c r="F367" s="1656"/>
      <c r="G367" s="1656"/>
      <c r="H367" s="1656"/>
      <c r="I367" s="1656"/>
      <c r="J367" s="1656"/>
      <c r="K367" s="1656"/>
      <c r="L367" s="1656"/>
      <c r="M367" s="1656"/>
      <c r="N367" s="1656"/>
      <c r="O367" s="1656"/>
      <c r="P367" s="344" t="s">
        <v>401</v>
      </c>
      <c r="Q367" s="344"/>
      <c r="R367" s="344"/>
      <c r="S367" s="344"/>
      <c r="T367" s="1615"/>
      <c r="U367" s="1615"/>
      <c r="V367" s="1614" t="s">
        <v>239</v>
      </c>
      <c r="W367" s="1614"/>
      <c r="X367" s="344" t="s">
        <v>401</v>
      </c>
      <c r="Y367" s="344"/>
      <c r="Z367" s="344"/>
      <c r="AA367" s="344"/>
      <c r="AB367" s="1615"/>
      <c r="AC367" s="1615"/>
      <c r="AD367" s="1614" t="s">
        <v>239</v>
      </c>
      <c r="AE367" s="1614"/>
      <c r="AF367" s="344" t="s">
        <v>401</v>
      </c>
      <c r="AG367" s="344"/>
      <c r="AH367" s="344"/>
      <c r="AI367" s="344"/>
      <c r="AJ367" s="1615"/>
      <c r="AK367" s="1615"/>
      <c r="AL367" s="1614" t="s">
        <v>239</v>
      </c>
      <c r="AM367" s="1658"/>
      <c r="AN367" s="276"/>
      <c r="AO367" s="276"/>
      <c r="AP367" s="276"/>
      <c r="AQ367" s="276"/>
      <c r="AR367" s="276"/>
      <c r="AS367" s="276"/>
      <c r="AT367" s="276"/>
      <c r="AU367" s="276"/>
      <c r="AV367" s="276"/>
      <c r="AW367" s="277"/>
    </row>
    <row r="368" spans="1:49" ht="15" hidden="1">
      <c r="A368" s="1652" t="s">
        <v>402</v>
      </c>
      <c r="B368" s="1653"/>
      <c r="C368" s="1653"/>
      <c r="D368" s="1653"/>
      <c r="E368" s="1653"/>
      <c r="F368" s="1653"/>
      <c r="G368" s="1653"/>
      <c r="H368" s="1653"/>
      <c r="I368" s="1653"/>
      <c r="J368" s="1653"/>
      <c r="K368" s="1653"/>
      <c r="L368" s="1653"/>
      <c r="M368" s="1653"/>
      <c r="N368" s="1653"/>
      <c r="O368" s="1653"/>
      <c r="P368" s="1654"/>
      <c r="Q368" s="1654"/>
      <c r="R368" s="1654"/>
      <c r="S368" s="1654"/>
      <c r="T368" s="1654"/>
      <c r="U368" s="1654"/>
      <c r="V368" s="1654"/>
      <c r="W368" s="1654"/>
      <c r="X368" s="1654"/>
      <c r="Y368" s="1654"/>
      <c r="Z368" s="1654"/>
      <c r="AA368" s="1654"/>
      <c r="AB368" s="1654"/>
      <c r="AC368" s="1654"/>
      <c r="AD368" s="1654"/>
      <c r="AE368" s="1654"/>
      <c r="AF368" s="1654"/>
      <c r="AG368" s="1654"/>
      <c r="AH368" s="1654"/>
      <c r="AI368" s="1654"/>
      <c r="AJ368" s="1654"/>
      <c r="AK368" s="1654"/>
      <c r="AL368" s="1654"/>
      <c r="AM368" s="1657"/>
      <c r="AN368" s="276"/>
      <c r="AO368" s="276"/>
      <c r="AP368" s="276"/>
      <c r="AQ368" s="276"/>
      <c r="AR368" s="276"/>
      <c r="AS368" s="276"/>
      <c r="AT368" s="276"/>
      <c r="AU368" s="276"/>
      <c r="AV368" s="276"/>
      <c r="AW368" s="277"/>
    </row>
    <row r="369" spans="1:49" ht="15" hidden="1">
      <c r="A369" s="1652" t="s">
        <v>403</v>
      </c>
      <c r="B369" s="1653"/>
      <c r="C369" s="1653"/>
      <c r="D369" s="1653"/>
      <c r="E369" s="1653"/>
      <c r="F369" s="1653"/>
      <c r="G369" s="1653"/>
      <c r="H369" s="1653"/>
      <c r="I369" s="1653"/>
      <c r="J369" s="1653"/>
      <c r="K369" s="1653"/>
      <c r="L369" s="1653"/>
      <c r="M369" s="1653"/>
      <c r="N369" s="1653"/>
      <c r="O369" s="1653"/>
      <c r="P369" s="1654"/>
      <c r="Q369" s="1654"/>
      <c r="R369" s="1654"/>
      <c r="S369" s="1654"/>
      <c r="T369" s="1654"/>
      <c r="U369" s="1654"/>
      <c r="V369" s="1654"/>
      <c r="W369" s="1654"/>
      <c r="X369" s="1654"/>
      <c r="Y369" s="1654"/>
      <c r="Z369" s="1654"/>
      <c r="AA369" s="1654"/>
      <c r="AB369" s="1654"/>
      <c r="AC369" s="1654"/>
      <c r="AD369" s="1654"/>
      <c r="AE369" s="1654"/>
      <c r="AF369" s="1654"/>
      <c r="AG369" s="1654"/>
      <c r="AH369" s="1654"/>
      <c r="AI369" s="1654"/>
      <c r="AJ369" s="1654"/>
      <c r="AK369" s="1654"/>
      <c r="AL369" s="1654"/>
      <c r="AM369" s="1657"/>
      <c r="AN369" s="276"/>
      <c r="AO369" s="276"/>
      <c r="AP369" s="276"/>
      <c r="AQ369" s="276"/>
      <c r="AR369" s="276"/>
      <c r="AS369" s="276"/>
      <c r="AT369" s="276"/>
      <c r="AU369" s="276"/>
      <c r="AV369" s="276"/>
      <c r="AW369" s="277"/>
    </row>
    <row r="370" spans="1:49" ht="15" hidden="1">
      <c r="A370" s="1652" t="s">
        <v>404</v>
      </c>
      <c r="B370" s="1653"/>
      <c r="C370" s="1653"/>
      <c r="D370" s="1653"/>
      <c r="E370" s="1653"/>
      <c r="F370" s="1653"/>
      <c r="G370" s="1653"/>
      <c r="H370" s="1653"/>
      <c r="I370" s="1653"/>
      <c r="J370" s="1653"/>
      <c r="K370" s="1653"/>
      <c r="L370" s="1653"/>
      <c r="M370" s="1653"/>
      <c r="N370" s="1653"/>
      <c r="O370" s="1653"/>
      <c r="P370" s="1654"/>
      <c r="Q370" s="1654"/>
      <c r="R370" s="1654"/>
      <c r="S370" s="1654"/>
      <c r="T370" s="1654"/>
      <c r="U370" s="1654"/>
      <c r="V370" s="1654"/>
      <c r="W370" s="1654"/>
      <c r="X370" s="1654"/>
      <c r="Y370" s="1654"/>
      <c r="Z370" s="1654"/>
      <c r="AA370" s="1654"/>
      <c r="AB370" s="1654"/>
      <c r="AC370" s="1654"/>
      <c r="AD370" s="1654"/>
      <c r="AE370" s="1654"/>
      <c r="AF370" s="1654"/>
      <c r="AG370" s="1654"/>
      <c r="AH370" s="1654"/>
      <c r="AI370" s="1654"/>
      <c r="AJ370" s="1654"/>
      <c r="AK370" s="1654"/>
      <c r="AL370" s="1654"/>
      <c r="AM370" s="1657"/>
      <c r="AN370" s="276"/>
      <c r="AO370" s="276"/>
      <c r="AP370" s="276"/>
      <c r="AQ370" s="276"/>
      <c r="AR370" s="276"/>
      <c r="AS370" s="276"/>
      <c r="AT370" s="276"/>
      <c r="AU370" s="276"/>
      <c r="AV370" s="276"/>
      <c r="AW370" s="277"/>
    </row>
    <row r="371" spans="1:49" ht="15" hidden="1">
      <c r="A371" s="1652" t="s">
        <v>405</v>
      </c>
      <c r="B371" s="1653"/>
      <c r="C371" s="1653"/>
      <c r="D371" s="1653"/>
      <c r="E371" s="1653"/>
      <c r="F371" s="1653"/>
      <c r="G371" s="1653"/>
      <c r="H371" s="1653"/>
      <c r="I371" s="1653"/>
      <c r="J371" s="1653"/>
      <c r="K371" s="1653"/>
      <c r="L371" s="1653"/>
      <c r="M371" s="1653"/>
      <c r="N371" s="1653"/>
      <c r="O371" s="1653"/>
      <c r="P371" s="1654"/>
      <c r="Q371" s="1654"/>
      <c r="R371" s="1654"/>
      <c r="S371" s="1654"/>
      <c r="T371" s="1654"/>
      <c r="U371" s="1654"/>
      <c r="V371" s="1654"/>
      <c r="W371" s="1654"/>
      <c r="X371" s="1654"/>
      <c r="Y371" s="1654"/>
      <c r="Z371" s="1654"/>
      <c r="AA371" s="1654"/>
      <c r="AB371" s="1654"/>
      <c r="AC371" s="1654"/>
      <c r="AD371" s="1654"/>
      <c r="AE371" s="1654"/>
      <c r="AF371" s="1654"/>
      <c r="AG371" s="1654"/>
      <c r="AH371" s="1654"/>
      <c r="AI371" s="1654"/>
      <c r="AJ371" s="1654"/>
      <c r="AK371" s="1654"/>
      <c r="AL371" s="1654"/>
      <c r="AM371" s="1657"/>
      <c r="AN371" s="276"/>
      <c r="AO371" s="276"/>
      <c r="AP371" s="276"/>
      <c r="AQ371" s="276"/>
      <c r="AR371" s="276"/>
      <c r="AS371" s="276"/>
      <c r="AT371" s="276"/>
      <c r="AU371" s="276"/>
      <c r="AV371" s="276"/>
      <c r="AW371" s="277"/>
    </row>
    <row r="372" spans="1:49" ht="15" hidden="1">
      <c r="A372" s="1652" t="s">
        <v>575</v>
      </c>
      <c r="B372" s="1653"/>
      <c r="C372" s="1653"/>
      <c r="D372" s="1653"/>
      <c r="E372" s="1653"/>
      <c r="F372" s="1653"/>
      <c r="G372" s="1653"/>
      <c r="H372" s="1653"/>
      <c r="I372" s="1653"/>
      <c r="J372" s="1653"/>
      <c r="K372" s="1653"/>
      <c r="L372" s="1653"/>
      <c r="M372" s="1653"/>
      <c r="N372" s="1653"/>
      <c r="O372" s="1653"/>
      <c r="P372" s="1654"/>
      <c r="Q372" s="1654"/>
      <c r="R372" s="1654"/>
      <c r="S372" s="1654"/>
      <c r="T372" s="1654"/>
      <c r="U372" s="1654"/>
      <c r="V372" s="1654"/>
      <c r="W372" s="1654"/>
      <c r="X372" s="1654"/>
      <c r="Y372" s="1654"/>
      <c r="Z372" s="1654"/>
      <c r="AA372" s="1654"/>
      <c r="AB372" s="1654"/>
      <c r="AC372" s="1654"/>
      <c r="AD372" s="1654"/>
      <c r="AE372" s="1654"/>
      <c r="AF372" s="1654"/>
      <c r="AG372" s="1654"/>
      <c r="AH372" s="1654"/>
      <c r="AI372" s="1654"/>
      <c r="AJ372" s="1654"/>
      <c r="AK372" s="1654"/>
      <c r="AL372" s="1654"/>
      <c r="AM372" s="1657"/>
      <c r="AN372" s="276"/>
      <c r="AO372" s="276"/>
      <c r="AP372" s="276"/>
      <c r="AQ372" s="276"/>
      <c r="AR372" s="276"/>
      <c r="AS372" s="276"/>
      <c r="AT372" s="276"/>
      <c r="AU372" s="276"/>
      <c r="AV372" s="276"/>
      <c r="AW372" s="277"/>
    </row>
    <row r="373" spans="1:49" ht="15" hidden="1">
      <c r="A373" s="1652" t="s">
        <v>406</v>
      </c>
      <c r="B373" s="1653"/>
      <c r="C373" s="1653"/>
      <c r="D373" s="1653"/>
      <c r="E373" s="1653"/>
      <c r="F373" s="1653"/>
      <c r="G373" s="1653"/>
      <c r="H373" s="1653"/>
      <c r="I373" s="1653"/>
      <c r="J373" s="1653"/>
      <c r="K373" s="1653"/>
      <c r="L373" s="1653"/>
      <c r="M373" s="1653"/>
      <c r="N373" s="1653"/>
      <c r="O373" s="1653"/>
      <c r="P373" s="1654"/>
      <c r="Q373" s="1654"/>
      <c r="R373" s="1654"/>
      <c r="S373" s="1654"/>
      <c r="T373" s="1654"/>
      <c r="U373" s="1654"/>
      <c r="V373" s="1654"/>
      <c r="W373" s="1654"/>
      <c r="X373" s="1654"/>
      <c r="Y373" s="1654"/>
      <c r="Z373" s="1654"/>
      <c r="AA373" s="1654"/>
      <c r="AB373" s="1654"/>
      <c r="AC373" s="1654"/>
      <c r="AD373" s="1654"/>
      <c r="AE373" s="1654"/>
      <c r="AF373" s="1654"/>
      <c r="AG373" s="1654"/>
      <c r="AH373" s="1654"/>
      <c r="AI373" s="1654"/>
      <c r="AJ373" s="1654"/>
      <c r="AK373" s="1654"/>
      <c r="AL373" s="1654"/>
      <c r="AM373" s="1657"/>
      <c r="AN373" s="276"/>
      <c r="AO373" s="276"/>
      <c r="AP373" s="276"/>
      <c r="AQ373" s="276"/>
      <c r="AR373" s="276"/>
      <c r="AS373" s="276"/>
      <c r="AT373" s="276"/>
      <c r="AU373" s="276"/>
      <c r="AV373" s="276"/>
      <c r="AW373" s="277"/>
    </row>
    <row r="374" spans="1:49" ht="15" hidden="1">
      <c r="A374" s="1652" t="s">
        <v>407</v>
      </c>
      <c r="B374" s="1653"/>
      <c r="C374" s="1653"/>
      <c r="D374" s="1653"/>
      <c r="E374" s="1653"/>
      <c r="F374" s="1653"/>
      <c r="G374" s="1653"/>
      <c r="H374" s="1653"/>
      <c r="I374" s="1653"/>
      <c r="J374" s="1653"/>
      <c r="K374" s="1653"/>
      <c r="L374" s="1653"/>
      <c r="M374" s="1653"/>
      <c r="N374" s="1653"/>
      <c r="O374" s="1653"/>
      <c r="P374" s="1654"/>
      <c r="Q374" s="1654"/>
      <c r="R374" s="1654"/>
      <c r="S374" s="1654"/>
      <c r="T374" s="1654"/>
      <c r="U374" s="1654"/>
      <c r="V374" s="1654"/>
      <c r="W374" s="1654"/>
      <c r="X374" s="1654"/>
      <c r="Y374" s="1654"/>
      <c r="Z374" s="1654"/>
      <c r="AA374" s="1654"/>
      <c r="AB374" s="1654"/>
      <c r="AC374" s="1654"/>
      <c r="AD374" s="1654"/>
      <c r="AE374" s="1654"/>
      <c r="AF374" s="1654"/>
      <c r="AG374" s="1654"/>
      <c r="AH374" s="1654"/>
      <c r="AI374" s="1654"/>
      <c r="AJ374" s="1654"/>
      <c r="AK374" s="1654"/>
      <c r="AL374" s="1654"/>
      <c r="AM374" s="1657"/>
      <c r="AN374" s="276"/>
      <c r="AO374" s="276"/>
      <c r="AP374" s="276"/>
      <c r="AQ374" s="276"/>
      <c r="AR374" s="276"/>
      <c r="AS374" s="276"/>
      <c r="AT374" s="276"/>
      <c r="AU374" s="276"/>
      <c r="AV374" s="276"/>
      <c r="AW374" s="277"/>
    </row>
    <row r="375" spans="1:49" ht="15" hidden="1">
      <c r="A375" s="1652" t="s">
        <v>408</v>
      </c>
      <c r="B375" s="1653"/>
      <c r="C375" s="1653"/>
      <c r="D375" s="1653"/>
      <c r="E375" s="1653"/>
      <c r="F375" s="1653"/>
      <c r="G375" s="1653"/>
      <c r="H375" s="1653"/>
      <c r="I375" s="1653"/>
      <c r="J375" s="1653"/>
      <c r="K375" s="1653"/>
      <c r="L375" s="1653"/>
      <c r="M375" s="1653"/>
      <c r="N375" s="1653"/>
      <c r="O375" s="1653"/>
      <c r="P375" s="1654"/>
      <c r="Q375" s="1654"/>
      <c r="R375" s="1654"/>
      <c r="S375" s="1654"/>
      <c r="T375" s="1654"/>
      <c r="U375" s="1654"/>
      <c r="V375" s="1654"/>
      <c r="W375" s="1654"/>
      <c r="X375" s="1654"/>
      <c r="Y375" s="1654"/>
      <c r="Z375" s="1654"/>
      <c r="AA375" s="1654"/>
      <c r="AB375" s="1654"/>
      <c r="AC375" s="1654"/>
      <c r="AD375" s="1654"/>
      <c r="AE375" s="1654"/>
      <c r="AF375" s="1654"/>
      <c r="AG375" s="1654"/>
      <c r="AH375" s="1654"/>
      <c r="AI375" s="1654"/>
      <c r="AJ375" s="1654"/>
      <c r="AK375" s="1654"/>
      <c r="AL375" s="1654"/>
      <c r="AM375" s="1657"/>
      <c r="AN375" s="276"/>
      <c r="AO375" s="276"/>
      <c r="AP375" s="276"/>
      <c r="AQ375" s="276"/>
      <c r="AR375" s="276"/>
      <c r="AS375" s="276"/>
      <c r="AT375" s="276"/>
      <c r="AU375" s="276"/>
      <c r="AV375" s="276"/>
      <c r="AW375" s="277"/>
    </row>
    <row r="376" spans="1:49" ht="15" hidden="1">
      <c r="A376" s="1643"/>
      <c r="B376" s="1644"/>
      <c r="C376" s="1644"/>
      <c r="D376" s="1644"/>
      <c r="E376" s="1644"/>
      <c r="F376" s="1644"/>
      <c r="G376" s="1644"/>
      <c r="H376" s="1644"/>
      <c r="I376" s="1644"/>
      <c r="J376" s="1644"/>
      <c r="K376" s="1644"/>
      <c r="L376" s="1644"/>
      <c r="M376" s="1644"/>
      <c r="N376" s="1644"/>
      <c r="O376" s="1644"/>
      <c r="P376" s="1644"/>
      <c r="Q376" s="1644"/>
      <c r="R376" s="1644"/>
      <c r="S376" s="1644"/>
      <c r="T376" s="1644"/>
      <c r="U376" s="1644"/>
      <c r="V376" s="1644"/>
      <c r="W376" s="1644"/>
      <c r="X376" s="1644"/>
      <c r="Y376" s="1644"/>
      <c r="Z376" s="1644"/>
      <c r="AA376" s="1644"/>
      <c r="AB376" s="1644"/>
      <c r="AC376" s="1644"/>
      <c r="AD376" s="1644"/>
      <c r="AE376" s="1644"/>
      <c r="AF376" s="1644"/>
      <c r="AG376" s="1644"/>
      <c r="AH376" s="1644"/>
      <c r="AI376" s="1644"/>
      <c r="AJ376" s="1644"/>
      <c r="AK376" s="1644"/>
      <c r="AL376" s="1644"/>
      <c r="AM376" s="1645"/>
      <c r="AN376" s="276"/>
      <c r="AO376" s="276"/>
      <c r="AP376" s="276"/>
      <c r="AQ376" s="276"/>
      <c r="AR376" s="276"/>
      <c r="AS376" s="276"/>
      <c r="AT376" s="276"/>
      <c r="AU376" s="276"/>
      <c r="AV376" s="276"/>
      <c r="AW376" s="277"/>
    </row>
    <row r="377" spans="1:49" ht="15" hidden="1">
      <c r="A377" s="1660" t="s">
        <v>377</v>
      </c>
      <c r="B377" s="1661"/>
      <c r="C377" s="1661"/>
      <c r="D377" s="1661"/>
      <c r="E377" s="1661"/>
      <c r="F377" s="1661"/>
      <c r="G377" s="1661"/>
      <c r="H377" s="1661"/>
      <c r="I377" s="1661"/>
      <c r="J377" s="1661"/>
      <c r="K377" s="1661"/>
      <c r="L377" s="1661"/>
      <c r="M377" s="1661"/>
      <c r="N377" s="1661"/>
      <c r="O377" s="1661"/>
      <c r="P377" s="1661"/>
      <c r="Q377" s="1661"/>
      <c r="R377" s="1661"/>
      <c r="S377" s="1661"/>
      <c r="T377" s="1661"/>
      <c r="U377" s="1661"/>
      <c r="V377" s="1661"/>
      <c r="W377" s="1661"/>
      <c r="X377" s="1661"/>
      <c r="Y377" s="1661"/>
      <c r="Z377" s="1661"/>
      <c r="AA377" s="1661"/>
      <c r="AB377" s="1661"/>
      <c r="AC377" s="1661"/>
      <c r="AD377" s="1661"/>
      <c r="AE377" s="1661"/>
      <c r="AF377" s="1661"/>
      <c r="AG377" s="1661"/>
      <c r="AH377" s="1661"/>
      <c r="AI377" s="1661"/>
      <c r="AJ377" s="1661"/>
      <c r="AK377" s="1661"/>
      <c r="AL377" s="1661"/>
      <c r="AM377" s="1662"/>
      <c r="AN377" s="276"/>
      <c r="AO377" s="276"/>
      <c r="AP377" s="276"/>
      <c r="AQ377" s="276"/>
      <c r="AR377" s="276"/>
      <c r="AS377" s="276"/>
      <c r="AT377" s="276"/>
      <c r="AU377" s="276"/>
      <c r="AV377" s="276"/>
      <c r="AW377" s="277"/>
    </row>
    <row r="378" spans="1:49" ht="15" hidden="1">
      <c r="A378" s="1655" t="s">
        <v>351</v>
      </c>
      <c r="B378" s="1656"/>
      <c r="C378" s="1656"/>
      <c r="D378" s="1656"/>
      <c r="E378" s="1656"/>
      <c r="F378" s="1656"/>
      <c r="G378" s="1656"/>
      <c r="H378" s="1618" t="s">
        <v>137</v>
      </c>
      <c r="I378" s="1618"/>
      <c r="J378" s="1618"/>
      <c r="K378" s="1618"/>
      <c r="L378" s="1618"/>
      <c r="M378" s="1618"/>
      <c r="N378" s="1618"/>
      <c r="O378" s="1618"/>
      <c r="P378" s="1618" t="s">
        <v>137</v>
      </c>
      <c r="Q378" s="1618"/>
      <c r="R378" s="1618"/>
      <c r="S378" s="1618"/>
      <c r="T378" s="1618"/>
      <c r="U378" s="1618"/>
      <c r="V378" s="1618"/>
      <c r="W378" s="1618"/>
      <c r="X378" s="1618" t="s">
        <v>137</v>
      </c>
      <c r="Y378" s="1618"/>
      <c r="Z378" s="1618"/>
      <c r="AA378" s="1618"/>
      <c r="AB378" s="1618"/>
      <c r="AC378" s="1618"/>
      <c r="AD378" s="1618"/>
      <c r="AE378" s="1618"/>
      <c r="AF378" s="1618" t="s">
        <v>137</v>
      </c>
      <c r="AG378" s="1618"/>
      <c r="AH378" s="1618"/>
      <c r="AI378" s="1618"/>
      <c r="AJ378" s="1618"/>
      <c r="AK378" s="1618"/>
      <c r="AL378" s="1618"/>
      <c r="AM378" s="1659"/>
      <c r="AN378" s="276"/>
      <c r="AO378" s="276"/>
      <c r="AP378" s="276"/>
      <c r="AQ378" s="276"/>
      <c r="AR378" s="276"/>
      <c r="AS378" s="276"/>
      <c r="AT378" s="276"/>
      <c r="AU378" s="276"/>
      <c r="AV378" s="276"/>
      <c r="AW378" s="277"/>
    </row>
    <row r="379" spans="1:49" ht="15" hidden="1">
      <c r="A379" s="1613" t="s">
        <v>352</v>
      </c>
      <c r="B379" s="1614"/>
      <c r="C379" s="1614"/>
      <c r="D379" s="1614"/>
      <c r="E379" s="1614"/>
      <c r="F379" s="1614"/>
      <c r="G379" s="1614"/>
      <c r="H379" s="1618">
        <v>0</v>
      </c>
      <c r="I379" s="1618"/>
      <c r="J379" s="1618"/>
      <c r="K379" s="1618"/>
      <c r="L379" s="1618"/>
      <c r="M379" s="1618"/>
      <c r="N379" s="1618"/>
      <c r="O379" s="1618"/>
      <c r="P379" s="1618">
        <v>0</v>
      </c>
      <c r="Q379" s="1618"/>
      <c r="R379" s="1618"/>
      <c r="S379" s="1618"/>
      <c r="T379" s="1618"/>
      <c r="U379" s="1618"/>
      <c r="V379" s="1618"/>
      <c r="W379" s="1618"/>
      <c r="X379" s="1618">
        <v>0</v>
      </c>
      <c r="Y379" s="1618"/>
      <c r="Z379" s="1618"/>
      <c r="AA379" s="1618"/>
      <c r="AB379" s="1618"/>
      <c r="AC379" s="1618"/>
      <c r="AD379" s="1618"/>
      <c r="AE379" s="1618"/>
      <c r="AF379" s="1618">
        <v>0</v>
      </c>
      <c r="AG379" s="1618"/>
      <c r="AH379" s="1618"/>
      <c r="AI379" s="1618"/>
      <c r="AJ379" s="1618"/>
      <c r="AK379" s="1618"/>
      <c r="AL379" s="1618"/>
      <c r="AM379" s="1659"/>
      <c r="AN379" s="276"/>
      <c r="AO379" s="276"/>
      <c r="AP379" s="276"/>
      <c r="AQ379" s="276"/>
      <c r="AR379" s="276"/>
      <c r="AS379" s="276"/>
      <c r="AT379" s="276"/>
      <c r="AU379" s="276"/>
      <c r="AV379" s="276"/>
      <c r="AW379" s="277"/>
    </row>
    <row r="380" spans="1:49" ht="15" hidden="1">
      <c r="A380" s="1655" t="s">
        <v>351</v>
      </c>
      <c r="B380" s="1656"/>
      <c r="C380" s="1656"/>
      <c r="D380" s="1656"/>
      <c r="E380" s="1656"/>
      <c r="F380" s="1656"/>
      <c r="G380" s="1656"/>
      <c r="H380" s="1618" t="s">
        <v>137</v>
      </c>
      <c r="I380" s="1618"/>
      <c r="J380" s="1618"/>
      <c r="K380" s="1618"/>
      <c r="L380" s="1618"/>
      <c r="M380" s="1618"/>
      <c r="N380" s="1618"/>
      <c r="O380" s="1618"/>
      <c r="P380" s="1618" t="s">
        <v>137</v>
      </c>
      <c r="Q380" s="1618"/>
      <c r="R380" s="1618"/>
      <c r="S380" s="1618"/>
      <c r="T380" s="1618"/>
      <c r="U380" s="1618"/>
      <c r="V380" s="1618"/>
      <c r="W380" s="1618"/>
      <c r="X380" s="1618" t="s">
        <v>137</v>
      </c>
      <c r="Y380" s="1618"/>
      <c r="Z380" s="1618"/>
      <c r="AA380" s="1618"/>
      <c r="AB380" s="1618"/>
      <c r="AC380" s="1618"/>
      <c r="AD380" s="1618"/>
      <c r="AE380" s="1618"/>
      <c r="AF380" s="1618" t="s">
        <v>137</v>
      </c>
      <c r="AG380" s="1618"/>
      <c r="AH380" s="1618"/>
      <c r="AI380" s="1618"/>
      <c r="AJ380" s="1618"/>
      <c r="AK380" s="1618"/>
      <c r="AL380" s="1618"/>
      <c r="AM380" s="1659"/>
      <c r="AN380" s="276"/>
      <c r="AO380" s="276"/>
      <c r="AP380" s="276"/>
      <c r="AQ380" s="276"/>
      <c r="AR380" s="276"/>
      <c r="AS380" s="276"/>
      <c r="AT380" s="276"/>
      <c r="AU380" s="276"/>
      <c r="AV380" s="276"/>
      <c r="AW380" s="277"/>
    </row>
    <row r="381" spans="1:49" ht="15" hidden="1">
      <c r="A381" s="1613" t="s">
        <v>352</v>
      </c>
      <c r="B381" s="1614"/>
      <c r="C381" s="1614"/>
      <c r="D381" s="1614"/>
      <c r="E381" s="1614"/>
      <c r="F381" s="1614"/>
      <c r="G381" s="1614"/>
      <c r="H381" s="1618">
        <v>0</v>
      </c>
      <c r="I381" s="1618"/>
      <c r="J381" s="1618"/>
      <c r="K381" s="1618"/>
      <c r="L381" s="1618"/>
      <c r="M381" s="1618"/>
      <c r="N381" s="1618"/>
      <c r="O381" s="1618"/>
      <c r="P381" s="1618">
        <v>0</v>
      </c>
      <c r="Q381" s="1618"/>
      <c r="R381" s="1618"/>
      <c r="S381" s="1618"/>
      <c r="T381" s="1618"/>
      <c r="U381" s="1618"/>
      <c r="V381" s="1618"/>
      <c r="W381" s="1618"/>
      <c r="X381" s="1618">
        <v>0</v>
      </c>
      <c r="Y381" s="1618"/>
      <c r="Z381" s="1618"/>
      <c r="AA381" s="1618"/>
      <c r="AB381" s="1618"/>
      <c r="AC381" s="1618"/>
      <c r="AD381" s="1618"/>
      <c r="AE381" s="1618"/>
      <c r="AF381" s="1618">
        <v>0</v>
      </c>
      <c r="AG381" s="1618"/>
      <c r="AH381" s="1618"/>
      <c r="AI381" s="1618"/>
      <c r="AJ381" s="1618"/>
      <c r="AK381" s="1618"/>
      <c r="AL381" s="1618"/>
      <c r="AM381" s="1659"/>
      <c r="AN381" s="276"/>
      <c r="AO381" s="276"/>
      <c r="AP381" s="276"/>
      <c r="AQ381" s="276"/>
      <c r="AR381" s="276"/>
      <c r="AS381" s="276"/>
      <c r="AT381" s="276"/>
      <c r="AU381" s="276"/>
      <c r="AV381" s="276"/>
      <c r="AW381" s="277"/>
    </row>
    <row r="382" spans="1:49" ht="15" hidden="1">
      <c r="A382" s="345"/>
      <c r="B382" s="346"/>
      <c r="C382" s="346"/>
      <c r="D382" s="346"/>
      <c r="E382" s="346"/>
      <c r="F382" s="346"/>
      <c r="G382" s="346"/>
      <c r="H382" s="346"/>
      <c r="I382" s="346"/>
      <c r="J382" s="346"/>
      <c r="K382" s="346"/>
      <c r="L382" s="346"/>
      <c r="M382" s="346"/>
      <c r="N382" s="346"/>
      <c r="O382" s="346"/>
      <c r="P382" s="346"/>
      <c r="Q382" s="346"/>
      <c r="R382" s="346"/>
      <c r="S382" s="346"/>
      <c r="T382" s="346"/>
      <c r="U382" s="346"/>
      <c r="V382" s="346"/>
      <c r="W382" s="346"/>
      <c r="X382" s="346"/>
      <c r="Y382" s="346"/>
      <c r="Z382" s="346"/>
      <c r="AA382" s="346"/>
      <c r="AB382" s="346"/>
      <c r="AC382" s="346"/>
      <c r="AD382" s="346"/>
      <c r="AE382" s="346"/>
      <c r="AF382" s="346"/>
      <c r="AG382" s="346"/>
      <c r="AH382" s="346"/>
      <c r="AI382" s="346"/>
      <c r="AJ382" s="346"/>
      <c r="AK382" s="346"/>
      <c r="AL382" s="346"/>
      <c r="AM382" s="347"/>
      <c r="AN382" s="276"/>
      <c r="AO382" s="276"/>
      <c r="AP382" s="276"/>
      <c r="AQ382" s="276"/>
      <c r="AR382" s="276"/>
      <c r="AS382" s="276"/>
      <c r="AT382" s="276"/>
      <c r="AU382" s="276"/>
      <c r="AV382" s="276"/>
      <c r="AW382" s="277"/>
    </row>
    <row r="383" spans="1:49" ht="187.5" customHeight="1">
      <c r="A383" s="1676" t="s">
        <v>586</v>
      </c>
      <c r="B383" s="1677"/>
      <c r="C383" s="1677"/>
      <c r="D383" s="1677"/>
      <c r="E383" s="1677"/>
      <c r="F383" s="1677"/>
      <c r="G383" s="1677"/>
      <c r="H383" s="1677"/>
      <c r="I383" s="1677"/>
      <c r="J383" s="1677"/>
      <c r="K383" s="1677"/>
      <c r="L383" s="1677"/>
      <c r="M383" s="1677"/>
      <c r="N383" s="1677"/>
      <c r="O383" s="1677"/>
      <c r="P383" s="1677"/>
      <c r="Q383" s="1677"/>
      <c r="R383" s="1677"/>
      <c r="S383" s="1677"/>
      <c r="T383" s="1677"/>
      <c r="U383" s="1677"/>
      <c r="V383" s="1677"/>
      <c r="W383" s="1677"/>
      <c r="X383" s="1677"/>
      <c r="Y383" s="1677"/>
      <c r="Z383" s="1677"/>
      <c r="AA383" s="1677"/>
      <c r="AB383" s="1677"/>
      <c r="AC383" s="1677"/>
      <c r="AD383" s="1677"/>
      <c r="AE383" s="1677"/>
      <c r="AF383" s="1677"/>
      <c r="AG383" s="1677"/>
      <c r="AH383" s="1677"/>
      <c r="AI383" s="1677"/>
      <c r="AJ383" s="1677"/>
      <c r="AK383" s="1677"/>
      <c r="AL383" s="1677"/>
      <c r="AM383" s="1678"/>
      <c r="AN383" s="276"/>
      <c r="AO383" s="276"/>
      <c r="AP383" s="276"/>
      <c r="AQ383" s="276"/>
      <c r="AR383" s="276"/>
      <c r="AS383" s="276"/>
      <c r="AT383" s="276"/>
      <c r="AU383" s="276"/>
      <c r="AV383" s="276"/>
      <c r="AW383" s="277"/>
    </row>
    <row r="384" spans="1:49" ht="30.75" customHeight="1">
      <c r="A384" s="1562" t="s">
        <v>591</v>
      </c>
      <c r="B384" s="1563"/>
      <c r="C384" s="1563"/>
      <c r="D384" s="1563"/>
      <c r="E384" s="1563"/>
      <c r="F384" s="1563"/>
      <c r="G384" s="1563"/>
      <c r="H384" s="1674"/>
      <c r="I384" s="1674"/>
      <c r="J384" s="1674"/>
      <c r="K384" s="1674"/>
      <c r="L384" s="1674"/>
      <c r="M384" s="1674"/>
      <c r="N384" s="1674"/>
      <c r="O384" s="1674"/>
      <c r="P384" s="1674"/>
      <c r="Q384" s="1674"/>
      <c r="R384" s="1674"/>
      <c r="S384" s="1674"/>
      <c r="T384" s="1674"/>
      <c r="U384" s="1674"/>
      <c r="V384" s="1674"/>
      <c r="W384" s="1674"/>
      <c r="X384" s="1674"/>
      <c r="Y384" s="1674"/>
      <c r="Z384" s="1674"/>
      <c r="AA384" s="1674"/>
      <c r="AB384" s="1674"/>
      <c r="AC384" s="1674"/>
      <c r="AD384" s="1674"/>
      <c r="AE384" s="1674"/>
      <c r="AF384" s="1674"/>
      <c r="AG384" s="1674"/>
      <c r="AH384" s="1674"/>
      <c r="AI384" s="1674"/>
      <c r="AJ384" s="1674"/>
      <c r="AK384" s="1674"/>
      <c r="AL384" s="1674"/>
      <c r="AM384" s="1675"/>
      <c r="AN384" s="276"/>
      <c r="AO384" s="276"/>
      <c r="AP384" s="276"/>
      <c r="AQ384" s="276"/>
      <c r="AR384" s="276"/>
      <c r="AS384" s="276"/>
      <c r="AT384" s="276"/>
      <c r="AU384" s="276"/>
      <c r="AV384" s="276"/>
      <c r="AW384" s="277"/>
    </row>
    <row r="385" spans="1:49" ht="31.5" customHeight="1">
      <c r="A385" s="1562" t="s">
        <v>411</v>
      </c>
      <c r="B385" s="1563"/>
      <c r="C385" s="1563"/>
      <c r="D385" s="1563"/>
      <c r="E385" s="1563"/>
      <c r="F385" s="1563"/>
      <c r="G385" s="1563"/>
      <c r="H385" s="1674"/>
      <c r="I385" s="1674"/>
      <c r="J385" s="1674"/>
      <c r="K385" s="1674"/>
      <c r="L385" s="1674"/>
      <c r="M385" s="1674"/>
      <c r="N385" s="1674"/>
      <c r="O385" s="1674"/>
      <c r="P385" s="1674"/>
      <c r="Q385" s="1674"/>
      <c r="R385" s="1674"/>
      <c r="S385" s="1674"/>
      <c r="T385" s="1674"/>
      <c r="U385" s="1674"/>
      <c r="V385" s="1674"/>
      <c r="W385" s="1674"/>
      <c r="X385" s="1674"/>
      <c r="Y385" s="1674"/>
      <c r="Z385" s="1674"/>
      <c r="AA385" s="1674"/>
      <c r="AB385" s="1674"/>
      <c r="AC385" s="1674"/>
      <c r="AD385" s="1674"/>
      <c r="AE385" s="1674"/>
      <c r="AF385" s="1674"/>
      <c r="AG385" s="1674"/>
      <c r="AH385" s="1674"/>
      <c r="AI385" s="1674"/>
      <c r="AJ385" s="1674"/>
      <c r="AK385" s="1674"/>
      <c r="AL385" s="1674"/>
      <c r="AM385" s="1675"/>
      <c r="AN385" s="325"/>
      <c r="AO385" s="325"/>
      <c r="AP385" s="325"/>
      <c r="AQ385" s="325"/>
      <c r="AR385" s="325"/>
      <c r="AS385" s="325"/>
      <c r="AT385" s="325"/>
      <c r="AU385" s="325"/>
      <c r="AV385" s="325"/>
      <c r="AW385" s="326"/>
    </row>
    <row r="386" spans="1:49" ht="15">
      <c r="A386" s="1670" t="s">
        <v>224</v>
      </c>
      <c r="B386" s="1671"/>
      <c r="C386" s="1671"/>
      <c r="D386" s="1671"/>
      <c r="E386" s="1671"/>
      <c r="F386" s="1671"/>
      <c r="G386" s="1671"/>
      <c r="H386" s="1672"/>
      <c r="I386" s="1672"/>
      <c r="J386" s="1672"/>
      <c r="K386" s="1672"/>
      <c r="L386" s="1672"/>
      <c r="M386" s="1672"/>
      <c r="N386" s="1672"/>
      <c r="O386" s="1672"/>
      <c r="P386" s="1672"/>
      <c r="Q386" s="1672"/>
      <c r="R386" s="1672"/>
      <c r="S386" s="1672"/>
      <c r="T386" s="1672"/>
      <c r="U386" s="1672"/>
      <c r="V386" s="1672"/>
      <c r="W386" s="1672"/>
      <c r="X386" s="1672"/>
      <c r="Y386" s="1672"/>
      <c r="Z386" s="1672"/>
      <c r="AA386" s="1672"/>
      <c r="AB386" s="1672"/>
      <c r="AC386" s="1672"/>
      <c r="AD386" s="1672"/>
      <c r="AE386" s="1672"/>
      <c r="AF386" s="1672"/>
      <c r="AG386" s="1672"/>
      <c r="AH386" s="1672"/>
      <c r="AI386" s="1672"/>
      <c r="AJ386" s="1672"/>
      <c r="AK386" s="1672"/>
      <c r="AL386" s="1672"/>
      <c r="AM386" s="1673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</row>
    <row r="387" spans="1:39" ht="15">
      <c r="A387" s="348"/>
      <c r="B387" s="348"/>
      <c r="C387" s="348"/>
      <c r="D387" s="348"/>
      <c r="E387" s="348"/>
      <c r="F387" s="348"/>
      <c r="G387" s="348"/>
      <c r="H387" s="348"/>
      <c r="I387" s="348"/>
      <c r="J387" s="348"/>
      <c r="K387" s="348"/>
      <c r="L387" s="348"/>
      <c r="M387" s="348"/>
      <c r="N387" s="348"/>
      <c r="O387" s="348"/>
      <c r="P387" s="348"/>
      <c r="Q387" s="348"/>
      <c r="R387" s="348"/>
      <c r="S387" s="348"/>
      <c r="T387" s="348"/>
      <c r="U387" s="348"/>
      <c r="V387" s="348"/>
      <c r="W387" s="348"/>
      <c r="X387" s="348"/>
      <c r="Y387" s="348"/>
      <c r="Z387" s="348"/>
      <c r="AA387" s="348"/>
      <c r="AB387" s="348"/>
      <c r="AC387" s="348"/>
      <c r="AD387" s="348"/>
      <c r="AE387" s="348"/>
      <c r="AF387" s="348"/>
      <c r="AG387" s="348"/>
      <c r="AH387" s="348"/>
      <c r="AI387" s="348"/>
      <c r="AJ387" s="348"/>
      <c r="AK387" s="348"/>
      <c r="AL387" s="348"/>
      <c r="AM387" s="348"/>
    </row>
  </sheetData>
  <sheetProtection password="C6FC" sheet="1"/>
  <mergeCells count="1536">
    <mergeCell ref="Z214:AH214"/>
    <mergeCell ref="AI214:AM214"/>
    <mergeCell ref="H92:I92"/>
    <mergeCell ref="J92:O92"/>
    <mergeCell ref="A214:Q214"/>
    <mergeCell ref="AI95:AM95"/>
    <mergeCell ref="AE204:AM204"/>
    <mergeCell ref="AJ205:AM205"/>
    <mergeCell ref="AC138:AF138"/>
    <mergeCell ref="W205:AA205"/>
    <mergeCell ref="M205:O205"/>
    <mergeCell ref="P205:S205"/>
    <mergeCell ref="H204:AA204"/>
    <mergeCell ref="AB204:AD204"/>
    <mergeCell ref="H139:AM139"/>
    <mergeCell ref="H138:I138"/>
    <mergeCell ref="R137:W137"/>
    <mergeCell ref="X82:AB82"/>
    <mergeCell ref="A40:G40"/>
    <mergeCell ref="A41:G41"/>
    <mergeCell ref="H40:O40"/>
    <mergeCell ref="A55:G55"/>
    <mergeCell ref="AC135:AM135"/>
    <mergeCell ref="Z137:AM137"/>
    <mergeCell ref="A135:G135"/>
    <mergeCell ref="A136:G136"/>
    <mergeCell ref="H136:W136"/>
    <mergeCell ref="H135:W135"/>
    <mergeCell ref="H137:I137"/>
    <mergeCell ref="P140:Q140"/>
    <mergeCell ref="J140:O140"/>
    <mergeCell ref="A95:Q95"/>
    <mergeCell ref="J137:O137"/>
    <mergeCell ref="V134:Z134"/>
    <mergeCell ref="R95:Y95"/>
    <mergeCell ref="Z95:AH95"/>
    <mergeCell ref="Q134:U134"/>
    <mergeCell ref="X135:AB135"/>
    <mergeCell ref="A200:G201"/>
    <mergeCell ref="X196:AB196"/>
    <mergeCell ref="H200:I200"/>
    <mergeCell ref="H194:P194"/>
    <mergeCell ref="J200:O200"/>
    <mergeCell ref="P200:Q200"/>
    <mergeCell ref="X200:Y200"/>
    <mergeCell ref="Z197:AM197"/>
    <mergeCell ref="A196:G196"/>
    <mergeCell ref="P197:Q197"/>
    <mergeCell ref="H198:I198"/>
    <mergeCell ref="X190:AB190"/>
    <mergeCell ref="R203:W203"/>
    <mergeCell ref="J198:W198"/>
    <mergeCell ref="H202:AM202"/>
    <mergeCell ref="AG203:AM203"/>
    <mergeCell ref="AJ201:AM201"/>
    <mergeCell ref="AJ198:AM198"/>
    <mergeCell ref="AG201:AI201"/>
    <mergeCell ref="X191:AB191"/>
    <mergeCell ref="X187:AB187"/>
    <mergeCell ref="X195:AB195"/>
    <mergeCell ref="H191:W191"/>
    <mergeCell ref="A193:AM193"/>
    <mergeCell ref="AC192:AM192"/>
    <mergeCell ref="A192:G192"/>
    <mergeCell ref="H192:W192"/>
    <mergeCell ref="V194:Z194"/>
    <mergeCell ref="AE84:AF84"/>
    <mergeCell ref="AE88:AM88"/>
    <mergeCell ref="AI89:AM89"/>
    <mergeCell ref="AC91:AF91"/>
    <mergeCell ref="AG91:AI91"/>
    <mergeCell ref="R197:W197"/>
    <mergeCell ref="J141:W141"/>
    <mergeCell ref="X137:Y137"/>
    <mergeCell ref="AC136:AM136"/>
    <mergeCell ref="P137:Q137"/>
    <mergeCell ref="H84:M84"/>
    <mergeCell ref="A161:G161"/>
    <mergeCell ref="H161:O161"/>
    <mergeCell ref="P161:W161"/>
    <mergeCell ref="Z158:AB158"/>
    <mergeCell ref="K86:L86"/>
    <mergeCell ref="A155:Q155"/>
    <mergeCell ref="H141:I141"/>
    <mergeCell ref="H140:I140"/>
    <mergeCell ref="A137:G139"/>
    <mergeCell ref="AG84:AM84"/>
    <mergeCell ref="AA84:AD84"/>
    <mergeCell ref="X84:Z84"/>
    <mergeCell ref="AJ79:AM79"/>
    <mergeCell ref="AG79:AI79"/>
    <mergeCell ref="R84:W84"/>
    <mergeCell ref="J82:W82"/>
    <mergeCell ref="R81:W81"/>
    <mergeCell ref="J81:O81"/>
    <mergeCell ref="X81:Y81"/>
    <mergeCell ref="Z92:AM92"/>
    <mergeCell ref="X91:AB91"/>
    <mergeCell ref="Z90:AM90"/>
    <mergeCell ref="AJ91:AM91"/>
    <mergeCell ref="U89:Y89"/>
    <mergeCell ref="A134:G134"/>
    <mergeCell ref="AD94:AG94"/>
    <mergeCell ref="AJ93:AM93"/>
    <mergeCell ref="AJ94:AM94"/>
    <mergeCell ref="AC93:AF93"/>
    <mergeCell ref="H134:P134"/>
    <mergeCell ref="AL122:AM122"/>
    <mergeCell ref="AH122:AK122"/>
    <mergeCell ref="AH123:AK123"/>
    <mergeCell ref="AL123:AM123"/>
    <mergeCell ref="X93:AB93"/>
    <mergeCell ref="AH94:AI94"/>
    <mergeCell ref="AA134:AD134"/>
    <mergeCell ref="A133:AM133"/>
    <mergeCell ref="A127:G127"/>
    <mergeCell ref="H127:W127"/>
    <mergeCell ref="X127:AB127"/>
    <mergeCell ref="H130:W130"/>
    <mergeCell ref="AG93:AI93"/>
    <mergeCell ref="X129:AB129"/>
    <mergeCell ref="AC129:AM129"/>
    <mergeCell ref="AH124:AK124"/>
    <mergeCell ref="X123:AB123"/>
    <mergeCell ref="X124:AB124"/>
    <mergeCell ref="AC124:AG124"/>
    <mergeCell ref="X113:AB113"/>
    <mergeCell ref="AC117:AM117"/>
    <mergeCell ref="X122:AB122"/>
    <mergeCell ref="AH120:AK120"/>
    <mergeCell ref="AH121:AK121"/>
    <mergeCell ref="AC120:AG120"/>
    <mergeCell ref="X138:AB138"/>
    <mergeCell ref="AH182:AK182"/>
    <mergeCell ref="AC169:AM169"/>
    <mergeCell ref="AJ138:AM138"/>
    <mergeCell ref="H153:AM153"/>
    <mergeCell ref="X168:AB168"/>
    <mergeCell ref="X165:AE165"/>
    <mergeCell ref="R155:Y155"/>
    <mergeCell ref="Z155:AH155"/>
    <mergeCell ref="J138:W138"/>
    <mergeCell ref="AG143:AM143"/>
    <mergeCell ref="AC132:AM132"/>
    <mergeCell ref="AL184:AM184"/>
    <mergeCell ref="X132:AB132"/>
    <mergeCell ref="AE134:AM134"/>
    <mergeCell ref="AC141:AF141"/>
    <mergeCell ref="AG141:AI141"/>
    <mergeCell ref="AG138:AI138"/>
    <mergeCell ref="X136:AB136"/>
    <mergeCell ref="X140:Y140"/>
    <mergeCell ref="A140:G142"/>
    <mergeCell ref="AJ141:AM141"/>
    <mergeCell ref="A144:G144"/>
    <mergeCell ref="AE144:AM144"/>
    <mergeCell ref="AB144:AD144"/>
    <mergeCell ref="H143:M143"/>
    <mergeCell ref="N143:Q143"/>
    <mergeCell ref="H144:AA144"/>
    <mergeCell ref="R143:W143"/>
    <mergeCell ref="X143:Z143"/>
    <mergeCell ref="R140:W140"/>
    <mergeCell ref="X141:AB141"/>
    <mergeCell ref="Z140:AM140"/>
    <mergeCell ref="H142:AM142"/>
    <mergeCell ref="H196:W196"/>
    <mergeCell ref="J197:O197"/>
    <mergeCell ref="R183:W183"/>
    <mergeCell ref="P184:Q184"/>
    <mergeCell ref="R184:W184"/>
    <mergeCell ref="H188:W188"/>
    <mergeCell ref="A143:G143"/>
    <mergeCell ref="AE143:AF143"/>
    <mergeCell ref="AA143:AD143"/>
    <mergeCell ref="Z149:AM149"/>
    <mergeCell ref="X150:AB150"/>
    <mergeCell ref="AH181:AK181"/>
    <mergeCell ref="AL181:AM181"/>
    <mergeCell ref="A179:AM179"/>
    <mergeCell ref="AC180:AG180"/>
    <mergeCell ref="AH180:AK180"/>
    <mergeCell ref="A183:G183"/>
    <mergeCell ref="H183:O183"/>
    <mergeCell ref="A197:G199"/>
    <mergeCell ref="H197:I197"/>
    <mergeCell ref="H199:AM199"/>
    <mergeCell ref="A194:G194"/>
    <mergeCell ref="Q194:U194"/>
    <mergeCell ref="AC195:AM195"/>
    <mergeCell ref="A195:G195"/>
    <mergeCell ref="H195:W195"/>
    <mergeCell ref="H184:O184"/>
    <mergeCell ref="P183:Q183"/>
    <mergeCell ref="H170:W170"/>
    <mergeCell ref="X170:AB170"/>
    <mergeCell ref="AC170:AM170"/>
    <mergeCell ref="AL182:AM182"/>
    <mergeCell ref="P180:Q180"/>
    <mergeCell ref="R180:W180"/>
    <mergeCell ref="X180:AB180"/>
    <mergeCell ref="H180:O180"/>
    <mergeCell ref="X176:AB176"/>
    <mergeCell ref="X177:AB177"/>
    <mergeCell ref="X161:AE161"/>
    <mergeCell ref="AC172:AM172"/>
    <mergeCell ref="AF164:AM164"/>
    <mergeCell ref="AC168:AM168"/>
    <mergeCell ref="AF165:AM165"/>
    <mergeCell ref="AC177:AM177"/>
    <mergeCell ref="AC171:AM171"/>
    <mergeCell ref="X172:AB172"/>
    <mergeCell ref="AE147:AM147"/>
    <mergeCell ref="AC173:AM173"/>
    <mergeCell ref="X152:AB152"/>
    <mergeCell ref="A159:AM159"/>
    <mergeCell ref="A160:G160"/>
    <mergeCell ref="A158:G158"/>
    <mergeCell ref="A157:G157"/>
    <mergeCell ref="AI157:AM157"/>
    <mergeCell ref="AF163:AM163"/>
    <mergeCell ref="AJ150:AM150"/>
    <mergeCell ref="AD145:AG145"/>
    <mergeCell ref="Z148:AD148"/>
    <mergeCell ref="AI158:AM158"/>
    <mergeCell ref="AC152:AF152"/>
    <mergeCell ref="AJ152:AM152"/>
    <mergeCell ref="X163:AE163"/>
    <mergeCell ref="X160:AE160"/>
    <mergeCell ref="AC127:AM127"/>
    <mergeCell ref="AC128:AM128"/>
    <mergeCell ref="AL120:AM120"/>
    <mergeCell ref="AL121:AM121"/>
    <mergeCell ref="X128:AB128"/>
    <mergeCell ref="AC122:AG122"/>
    <mergeCell ref="X121:AB121"/>
    <mergeCell ref="AC121:AG121"/>
    <mergeCell ref="AL124:AM124"/>
    <mergeCell ref="AC123:AG123"/>
    <mergeCell ref="A92:G93"/>
    <mergeCell ref="R90:W90"/>
    <mergeCell ref="A90:G91"/>
    <mergeCell ref="AC131:AM131"/>
    <mergeCell ref="A126:AM126"/>
    <mergeCell ref="A94:G94"/>
    <mergeCell ref="P90:Q90"/>
    <mergeCell ref="H91:I91"/>
    <mergeCell ref="R92:W92"/>
    <mergeCell ref="J90:O90"/>
    <mergeCell ref="AJ86:AM86"/>
    <mergeCell ref="AH86:AI86"/>
    <mergeCell ref="AD86:AG86"/>
    <mergeCell ref="AB86:AC86"/>
    <mergeCell ref="A85:G85"/>
    <mergeCell ref="A88:G88"/>
    <mergeCell ref="H88:AA88"/>
    <mergeCell ref="AB88:AD88"/>
    <mergeCell ref="AE85:AM85"/>
    <mergeCell ref="AB85:AD85"/>
    <mergeCell ref="A81:G82"/>
    <mergeCell ref="Z81:AM81"/>
    <mergeCell ref="Z83:AM83"/>
    <mergeCell ref="AJ82:AM82"/>
    <mergeCell ref="AC82:AF82"/>
    <mergeCell ref="AG82:AI82"/>
    <mergeCell ref="P81:Q81"/>
    <mergeCell ref="H82:I82"/>
    <mergeCell ref="A23:G23"/>
    <mergeCell ref="X21:Y21"/>
    <mergeCell ref="H21:I21"/>
    <mergeCell ref="J21:O21"/>
    <mergeCell ref="P21:Q21"/>
    <mergeCell ref="R21:W21"/>
    <mergeCell ref="H23:M23"/>
    <mergeCell ref="N23:Q23"/>
    <mergeCell ref="R23:W23"/>
    <mergeCell ref="A21:G22"/>
    <mergeCell ref="A375:O375"/>
    <mergeCell ref="P375:W375"/>
    <mergeCell ref="A24:G24"/>
    <mergeCell ref="A72:G72"/>
    <mergeCell ref="H73:W73"/>
    <mergeCell ref="A73:G73"/>
    <mergeCell ref="H83:Y83"/>
    <mergeCell ref="H85:AA85"/>
    <mergeCell ref="P372:W372"/>
    <mergeCell ref="A373:O373"/>
    <mergeCell ref="AJ22:AM22"/>
    <mergeCell ref="K25:L25"/>
    <mergeCell ref="H24:AA24"/>
    <mergeCell ref="AE23:AF23"/>
    <mergeCell ref="AG23:AM23"/>
    <mergeCell ref="H22:I22"/>
    <mergeCell ref="J22:W22"/>
    <mergeCell ref="X22:AB22"/>
    <mergeCell ref="AA23:AD23"/>
    <mergeCell ref="X23:Z23"/>
    <mergeCell ref="A384:G384"/>
    <mergeCell ref="A380:G380"/>
    <mergeCell ref="P380:W380"/>
    <mergeCell ref="A385:G385"/>
    <mergeCell ref="H385:AM385"/>
    <mergeCell ref="P381:W381"/>
    <mergeCell ref="X381:AE381"/>
    <mergeCell ref="H379:O379"/>
    <mergeCell ref="H380:O380"/>
    <mergeCell ref="A383:AM383"/>
    <mergeCell ref="AF381:AM381"/>
    <mergeCell ref="AF379:AM379"/>
    <mergeCell ref="P379:W379"/>
    <mergeCell ref="X379:AE379"/>
    <mergeCell ref="X375:AE375"/>
    <mergeCell ref="X378:AE378"/>
    <mergeCell ref="A386:G386"/>
    <mergeCell ref="H386:AM386"/>
    <mergeCell ref="X380:AE380"/>
    <mergeCell ref="AF380:AM380"/>
    <mergeCell ref="H384:AM384"/>
    <mergeCell ref="A381:G381"/>
    <mergeCell ref="H381:O381"/>
    <mergeCell ref="A379:G379"/>
    <mergeCell ref="AF378:AM378"/>
    <mergeCell ref="AF374:AM374"/>
    <mergeCell ref="A378:G378"/>
    <mergeCell ref="H378:O378"/>
    <mergeCell ref="P378:W378"/>
    <mergeCell ref="AF375:AM375"/>
    <mergeCell ref="A374:O374"/>
    <mergeCell ref="A376:AM376"/>
    <mergeCell ref="P374:W374"/>
    <mergeCell ref="A377:AM377"/>
    <mergeCell ref="P370:W370"/>
    <mergeCell ref="AF370:AM370"/>
    <mergeCell ref="AF372:AM372"/>
    <mergeCell ref="P373:W373"/>
    <mergeCell ref="X374:AE374"/>
    <mergeCell ref="P371:W371"/>
    <mergeCell ref="AF373:AM373"/>
    <mergeCell ref="AF371:AM371"/>
    <mergeCell ref="X373:AE373"/>
    <mergeCell ref="X372:AE372"/>
    <mergeCell ref="X371:AE371"/>
    <mergeCell ref="A371:O371"/>
    <mergeCell ref="AF369:AM369"/>
    <mergeCell ref="P369:W369"/>
    <mergeCell ref="X364:AM364"/>
    <mergeCell ref="V367:W367"/>
    <mergeCell ref="X369:AE369"/>
    <mergeCell ref="AF368:AM368"/>
    <mergeCell ref="X368:AE368"/>
    <mergeCell ref="A355:G357"/>
    <mergeCell ref="X370:AE370"/>
    <mergeCell ref="AD367:AE367"/>
    <mergeCell ref="AB367:AC367"/>
    <mergeCell ref="A370:O370"/>
    <mergeCell ref="A368:O368"/>
    <mergeCell ref="P368:W368"/>
    <mergeCell ref="H364:W364"/>
    <mergeCell ref="X361:AM361"/>
    <mergeCell ref="T367:U367"/>
    <mergeCell ref="A372:O372"/>
    <mergeCell ref="A358:G358"/>
    <mergeCell ref="H360:L360"/>
    <mergeCell ref="A366:AM366"/>
    <mergeCell ref="H362:L362"/>
    <mergeCell ref="M363:AM363"/>
    <mergeCell ref="A369:O369"/>
    <mergeCell ref="H363:L363"/>
    <mergeCell ref="H361:W361"/>
    <mergeCell ref="A365:AM365"/>
    <mergeCell ref="AJ367:AK367"/>
    <mergeCell ref="M362:AM362"/>
    <mergeCell ref="AL367:AM367"/>
    <mergeCell ref="A367:O367"/>
    <mergeCell ref="Z356:AM356"/>
    <mergeCell ref="X356:Y356"/>
    <mergeCell ref="M360:AM360"/>
    <mergeCell ref="A359:G364"/>
    <mergeCell ref="X358:AM358"/>
    <mergeCell ref="M359:AM359"/>
    <mergeCell ref="X353:AB353"/>
    <mergeCell ref="P353:Q353"/>
    <mergeCell ref="Z355:AM355"/>
    <mergeCell ref="J355:W355"/>
    <mergeCell ref="J357:W357"/>
    <mergeCell ref="J356:W356"/>
    <mergeCell ref="Z357:AM357"/>
    <mergeCell ref="X357:Y357"/>
    <mergeCell ref="X355:Y355"/>
    <mergeCell ref="H359:L359"/>
    <mergeCell ref="H357:I357"/>
    <mergeCell ref="H348:L348"/>
    <mergeCell ref="H352:L352"/>
    <mergeCell ref="H356:I356"/>
    <mergeCell ref="H355:I355"/>
    <mergeCell ref="H358:W358"/>
    <mergeCell ref="H354:L354"/>
    <mergeCell ref="R349:W349"/>
    <mergeCell ref="M353:O353"/>
    <mergeCell ref="R344:W344"/>
    <mergeCell ref="A351:G354"/>
    <mergeCell ref="H351:AM351"/>
    <mergeCell ref="AC353:AM353"/>
    <mergeCell ref="H353:L353"/>
    <mergeCell ref="M352:W352"/>
    <mergeCell ref="X352:AM352"/>
    <mergeCell ref="M354:AM354"/>
    <mergeCell ref="R353:W353"/>
    <mergeCell ref="M348:W348"/>
    <mergeCell ref="H350:L350"/>
    <mergeCell ref="X349:AB349"/>
    <mergeCell ref="A344:G346"/>
    <mergeCell ref="H344:I344"/>
    <mergeCell ref="J344:O344"/>
    <mergeCell ref="P344:Q344"/>
    <mergeCell ref="H346:I346"/>
    <mergeCell ref="J346:W346"/>
    <mergeCell ref="J345:W345"/>
    <mergeCell ref="H345:I345"/>
    <mergeCell ref="AG345:AH345"/>
    <mergeCell ref="AI345:AM345"/>
    <mergeCell ref="A347:G350"/>
    <mergeCell ref="X346:AM346"/>
    <mergeCell ref="H349:L349"/>
    <mergeCell ref="M349:O349"/>
    <mergeCell ref="AC349:AM349"/>
    <mergeCell ref="X348:AM348"/>
    <mergeCell ref="M350:AM350"/>
    <mergeCell ref="P349:Q349"/>
    <mergeCell ref="A338:G338"/>
    <mergeCell ref="H338:O338"/>
    <mergeCell ref="P338:W338"/>
    <mergeCell ref="A337:G337"/>
    <mergeCell ref="H337:O337"/>
    <mergeCell ref="H347:AM347"/>
    <mergeCell ref="AC341:AM341"/>
    <mergeCell ref="X345:AB345"/>
    <mergeCell ref="AC345:AF345"/>
    <mergeCell ref="AC343:AM343"/>
    <mergeCell ref="X344:Y344"/>
    <mergeCell ref="Z344:AM344"/>
    <mergeCell ref="P336:W336"/>
    <mergeCell ref="X336:AE336"/>
    <mergeCell ref="AF336:AM336"/>
    <mergeCell ref="H335:O335"/>
    <mergeCell ref="H336:O336"/>
    <mergeCell ref="AF337:AM337"/>
    <mergeCell ref="AF338:AM338"/>
    <mergeCell ref="X341:AB341"/>
    <mergeCell ref="X343:AB343"/>
    <mergeCell ref="A342:G342"/>
    <mergeCell ref="A343:G343"/>
    <mergeCell ref="H342:AM342"/>
    <mergeCell ref="H343:W343"/>
    <mergeCell ref="X329:AE329"/>
    <mergeCell ref="AF329:AM329"/>
    <mergeCell ref="X330:AE330"/>
    <mergeCell ref="P330:W330"/>
    <mergeCell ref="AF330:AM330"/>
    <mergeCell ref="X332:AE332"/>
    <mergeCell ref="AF332:AM332"/>
    <mergeCell ref="X337:AE337"/>
    <mergeCell ref="A336:G336"/>
    <mergeCell ref="A341:G341"/>
    <mergeCell ref="H341:W341"/>
    <mergeCell ref="X338:AE338"/>
    <mergeCell ref="A339:AM339"/>
    <mergeCell ref="A340:AM340"/>
    <mergeCell ref="P337:W337"/>
    <mergeCell ref="AF331:AM331"/>
    <mergeCell ref="A334:AM334"/>
    <mergeCell ref="AF335:AM335"/>
    <mergeCell ref="A333:AM333"/>
    <mergeCell ref="X331:AE331"/>
    <mergeCell ref="A335:G335"/>
    <mergeCell ref="A332:O332"/>
    <mergeCell ref="P332:W332"/>
    <mergeCell ref="P335:W335"/>
    <mergeCell ref="X335:AE335"/>
    <mergeCell ref="A325:O325"/>
    <mergeCell ref="A330:O330"/>
    <mergeCell ref="A331:O331"/>
    <mergeCell ref="P331:W331"/>
    <mergeCell ref="A327:O327"/>
    <mergeCell ref="P327:W327"/>
    <mergeCell ref="A328:O328"/>
    <mergeCell ref="A329:O329"/>
    <mergeCell ref="P329:W329"/>
    <mergeCell ref="X315:AM315"/>
    <mergeCell ref="X325:AE325"/>
    <mergeCell ref="AF325:AM325"/>
    <mergeCell ref="X328:AE328"/>
    <mergeCell ref="A323:AM323"/>
    <mergeCell ref="A324:O324"/>
    <mergeCell ref="AF326:AM326"/>
    <mergeCell ref="AF328:AM328"/>
    <mergeCell ref="P328:W328"/>
    <mergeCell ref="P325:W325"/>
    <mergeCell ref="X327:AE327"/>
    <mergeCell ref="AF327:AM327"/>
    <mergeCell ref="X326:AE326"/>
    <mergeCell ref="AD324:AE324"/>
    <mergeCell ref="AJ324:AK324"/>
    <mergeCell ref="AL324:AM324"/>
    <mergeCell ref="AB324:AC324"/>
    <mergeCell ref="H314:I314"/>
    <mergeCell ref="A312:G314"/>
    <mergeCell ref="H312:I312"/>
    <mergeCell ref="H316:L316"/>
    <mergeCell ref="A315:G315"/>
    <mergeCell ref="H315:W315"/>
    <mergeCell ref="H313:I313"/>
    <mergeCell ref="J313:W313"/>
    <mergeCell ref="T324:U324"/>
    <mergeCell ref="X321:AM321"/>
    <mergeCell ref="A316:G321"/>
    <mergeCell ref="H319:L319"/>
    <mergeCell ref="H321:W321"/>
    <mergeCell ref="M316:AM316"/>
    <mergeCell ref="H317:L317"/>
    <mergeCell ref="M317:AM317"/>
    <mergeCell ref="A322:AM322"/>
    <mergeCell ref="V324:W324"/>
    <mergeCell ref="A304:G307"/>
    <mergeCell ref="H307:L307"/>
    <mergeCell ref="X309:AM309"/>
    <mergeCell ref="P326:W326"/>
    <mergeCell ref="M320:AM320"/>
    <mergeCell ref="X318:AM318"/>
    <mergeCell ref="M319:AM319"/>
    <mergeCell ref="H318:W318"/>
    <mergeCell ref="H320:L320"/>
    <mergeCell ref="A326:O326"/>
    <mergeCell ref="A308:G311"/>
    <mergeCell ref="H311:L311"/>
    <mergeCell ref="M311:AM311"/>
    <mergeCell ref="M310:O310"/>
    <mergeCell ref="X310:AB310"/>
    <mergeCell ref="AC310:AM310"/>
    <mergeCell ref="H308:AM308"/>
    <mergeCell ref="P310:Q310"/>
    <mergeCell ref="H309:L309"/>
    <mergeCell ref="M309:W309"/>
    <mergeCell ref="Z314:AM314"/>
    <mergeCell ref="J314:W314"/>
    <mergeCell ref="X314:Y314"/>
    <mergeCell ref="Z312:AM312"/>
    <mergeCell ref="X313:Y313"/>
    <mergeCell ref="Z313:AM313"/>
    <mergeCell ref="J312:W312"/>
    <mergeCell ref="X312:Y312"/>
    <mergeCell ref="H310:L310"/>
    <mergeCell ref="R310:W310"/>
    <mergeCell ref="H303:I303"/>
    <mergeCell ref="J303:W303"/>
    <mergeCell ref="P306:Q306"/>
    <mergeCell ref="R306:W306"/>
    <mergeCell ref="H306:L306"/>
    <mergeCell ref="H304:AM304"/>
    <mergeCell ref="H305:L305"/>
    <mergeCell ref="X306:AB306"/>
    <mergeCell ref="A291:AM291"/>
    <mergeCell ref="A292:AM292"/>
    <mergeCell ref="A293:G293"/>
    <mergeCell ref="H293:O293"/>
    <mergeCell ref="P293:W293"/>
    <mergeCell ref="X293:AE293"/>
    <mergeCell ref="AF293:AM293"/>
    <mergeCell ref="M307:AM307"/>
    <mergeCell ref="X305:AM305"/>
    <mergeCell ref="M305:W305"/>
    <mergeCell ref="AC302:AF302"/>
    <mergeCell ref="X302:AB302"/>
    <mergeCell ref="AC306:AM306"/>
    <mergeCell ref="AG302:AH302"/>
    <mergeCell ref="X303:AM303"/>
    <mergeCell ref="J302:W302"/>
    <mergeCell ref="M306:O306"/>
    <mergeCell ref="X298:AB298"/>
    <mergeCell ref="P301:Q301"/>
    <mergeCell ref="R301:W301"/>
    <mergeCell ref="H299:AM299"/>
    <mergeCell ref="A301:G303"/>
    <mergeCell ref="A300:G300"/>
    <mergeCell ref="AI302:AM302"/>
    <mergeCell ref="H302:I302"/>
    <mergeCell ref="H301:I301"/>
    <mergeCell ref="X301:Y301"/>
    <mergeCell ref="Z301:AM301"/>
    <mergeCell ref="J301:O301"/>
    <mergeCell ref="X300:AB300"/>
    <mergeCell ref="AC300:AM300"/>
    <mergeCell ref="A298:G298"/>
    <mergeCell ref="H298:W298"/>
    <mergeCell ref="A299:G299"/>
    <mergeCell ref="AC298:AM298"/>
    <mergeCell ref="H300:W300"/>
    <mergeCell ref="AF296:AM296"/>
    <mergeCell ref="P296:W296"/>
    <mergeCell ref="X296:AE296"/>
    <mergeCell ref="A297:AM297"/>
    <mergeCell ref="A296:G296"/>
    <mergeCell ref="H296:O296"/>
    <mergeCell ref="A295:G295"/>
    <mergeCell ref="X295:AE295"/>
    <mergeCell ref="AF295:AM295"/>
    <mergeCell ref="A294:G294"/>
    <mergeCell ref="H294:O294"/>
    <mergeCell ref="P294:W294"/>
    <mergeCell ref="X294:AE294"/>
    <mergeCell ref="AF294:AM294"/>
    <mergeCell ref="H295:O295"/>
    <mergeCell ref="P295:W295"/>
    <mergeCell ref="X290:AE290"/>
    <mergeCell ref="AF290:AM290"/>
    <mergeCell ref="AF287:AM287"/>
    <mergeCell ref="X289:AE289"/>
    <mergeCell ref="AF288:AM288"/>
    <mergeCell ref="AF285:AM285"/>
    <mergeCell ref="X285:AE285"/>
    <mergeCell ref="AF289:AM289"/>
    <mergeCell ref="AF286:AM286"/>
    <mergeCell ref="A290:O290"/>
    <mergeCell ref="P290:W290"/>
    <mergeCell ref="X288:AE288"/>
    <mergeCell ref="X284:AE284"/>
    <mergeCell ref="P287:W287"/>
    <mergeCell ref="A288:O288"/>
    <mergeCell ref="P288:W288"/>
    <mergeCell ref="P285:W285"/>
    <mergeCell ref="A289:O289"/>
    <mergeCell ref="X287:AE287"/>
    <mergeCell ref="A270:G272"/>
    <mergeCell ref="A284:O284"/>
    <mergeCell ref="AF283:AM283"/>
    <mergeCell ref="X283:AE283"/>
    <mergeCell ref="T282:U282"/>
    <mergeCell ref="AB282:AC282"/>
    <mergeCell ref="AL282:AM282"/>
    <mergeCell ref="V282:W282"/>
    <mergeCell ref="AD282:AE282"/>
    <mergeCell ref="AF284:AM284"/>
    <mergeCell ref="A286:O286"/>
    <mergeCell ref="P286:W286"/>
    <mergeCell ref="X286:AE286"/>
    <mergeCell ref="A283:O283"/>
    <mergeCell ref="P283:W283"/>
    <mergeCell ref="H277:L277"/>
    <mergeCell ref="H274:L274"/>
    <mergeCell ref="M274:AM274"/>
    <mergeCell ref="H275:L275"/>
    <mergeCell ref="J271:W271"/>
    <mergeCell ref="H273:W273"/>
    <mergeCell ref="X272:Y272"/>
    <mergeCell ref="X276:AM276"/>
    <mergeCell ref="M277:AM277"/>
    <mergeCell ref="H278:L278"/>
    <mergeCell ref="A273:G273"/>
    <mergeCell ref="P289:W289"/>
    <mergeCell ref="A287:O287"/>
    <mergeCell ref="P284:W284"/>
    <mergeCell ref="A285:O285"/>
    <mergeCell ref="A282:O282"/>
    <mergeCell ref="A274:G279"/>
    <mergeCell ref="A280:AM280"/>
    <mergeCell ref="A281:AM281"/>
    <mergeCell ref="AJ282:AK282"/>
    <mergeCell ref="J272:W272"/>
    <mergeCell ref="M275:AM275"/>
    <mergeCell ref="X279:AM279"/>
    <mergeCell ref="Z272:AM272"/>
    <mergeCell ref="M278:AM278"/>
    <mergeCell ref="H279:W279"/>
    <mergeCell ref="H276:W276"/>
    <mergeCell ref="X273:AM273"/>
    <mergeCell ref="H272:I272"/>
    <mergeCell ref="Z270:AM270"/>
    <mergeCell ref="X270:Y270"/>
    <mergeCell ref="H270:I270"/>
    <mergeCell ref="J270:W270"/>
    <mergeCell ref="X271:Y271"/>
    <mergeCell ref="Z271:AM271"/>
    <mergeCell ref="H271:I271"/>
    <mergeCell ref="X267:AM267"/>
    <mergeCell ref="H269:L269"/>
    <mergeCell ref="M269:AM269"/>
    <mergeCell ref="H268:L268"/>
    <mergeCell ref="M268:O268"/>
    <mergeCell ref="P268:Q268"/>
    <mergeCell ref="R268:W268"/>
    <mergeCell ref="X268:AB268"/>
    <mergeCell ref="AC268:AM268"/>
    <mergeCell ref="A262:G265"/>
    <mergeCell ref="H262:AM262"/>
    <mergeCell ref="H263:L263"/>
    <mergeCell ref="M263:W263"/>
    <mergeCell ref="AC264:AM264"/>
    <mergeCell ref="R264:W264"/>
    <mergeCell ref="X264:AB264"/>
    <mergeCell ref="X263:AM263"/>
    <mergeCell ref="H265:L265"/>
    <mergeCell ref="M265:AM265"/>
    <mergeCell ref="A256:G256"/>
    <mergeCell ref="X246:AB246"/>
    <mergeCell ref="AC246:AM246"/>
    <mergeCell ref="A255:AM255"/>
    <mergeCell ref="A246:G246"/>
    <mergeCell ref="H246:W246"/>
    <mergeCell ref="X259:Y259"/>
    <mergeCell ref="Z259:AM259"/>
    <mergeCell ref="X258:AB258"/>
    <mergeCell ref="AC258:AM258"/>
    <mergeCell ref="AI260:AM260"/>
    <mergeCell ref="H256:W256"/>
    <mergeCell ref="X256:AB256"/>
    <mergeCell ref="AC256:AM256"/>
    <mergeCell ref="P259:Q259"/>
    <mergeCell ref="R259:W259"/>
    <mergeCell ref="P264:Q264"/>
    <mergeCell ref="J261:W261"/>
    <mergeCell ref="J260:W260"/>
    <mergeCell ref="X261:AM261"/>
    <mergeCell ref="A266:G269"/>
    <mergeCell ref="H257:AM257"/>
    <mergeCell ref="X260:AB260"/>
    <mergeCell ref="A259:G261"/>
    <mergeCell ref="H261:I261"/>
    <mergeCell ref="AG260:AH260"/>
    <mergeCell ref="A257:G257"/>
    <mergeCell ref="H264:L264"/>
    <mergeCell ref="M264:O264"/>
    <mergeCell ref="H266:AM266"/>
    <mergeCell ref="H267:L267"/>
    <mergeCell ref="M267:W267"/>
    <mergeCell ref="J259:O259"/>
    <mergeCell ref="A258:G258"/>
    <mergeCell ref="H258:W258"/>
    <mergeCell ref="AC260:AF260"/>
    <mergeCell ref="AC245:AM245"/>
    <mergeCell ref="X244:AB244"/>
    <mergeCell ref="AC244:AM244"/>
    <mergeCell ref="X242:AB242"/>
    <mergeCell ref="AC242:AM242"/>
    <mergeCell ref="X243:AB243"/>
    <mergeCell ref="H242:W242"/>
    <mergeCell ref="H243:W243"/>
    <mergeCell ref="AC243:AM243"/>
    <mergeCell ref="A242:G242"/>
    <mergeCell ref="A245:G245"/>
    <mergeCell ref="H245:W245"/>
    <mergeCell ref="A244:G244"/>
    <mergeCell ref="H244:W244"/>
    <mergeCell ref="A243:G243"/>
    <mergeCell ref="X245:AB245"/>
    <mergeCell ref="H241:W241"/>
    <mergeCell ref="X241:AB241"/>
    <mergeCell ref="H238:O238"/>
    <mergeCell ref="P238:Q238"/>
    <mergeCell ref="R238:W238"/>
    <mergeCell ref="R235:W235"/>
    <mergeCell ref="X235:AB235"/>
    <mergeCell ref="P239:Q239"/>
    <mergeCell ref="R239:W239"/>
    <mergeCell ref="X238:AB238"/>
    <mergeCell ref="A238:G238"/>
    <mergeCell ref="AC241:AM241"/>
    <mergeCell ref="X239:AB239"/>
    <mergeCell ref="AC239:AG239"/>
    <mergeCell ref="AH239:AK239"/>
    <mergeCell ref="AL239:AM239"/>
    <mergeCell ref="A240:AM240"/>
    <mergeCell ref="A241:G241"/>
    <mergeCell ref="A239:G239"/>
    <mergeCell ref="H239:O239"/>
    <mergeCell ref="AC238:AG238"/>
    <mergeCell ref="AL238:AM238"/>
    <mergeCell ref="AL235:AM235"/>
    <mergeCell ref="X236:AB236"/>
    <mergeCell ref="AH238:AK238"/>
    <mergeCell ref="AH235:AK235"/>
    <mergeCell ref="AH236:AK236"/>
    <mergeCell ref="A237:G237"/>
    <mergeCell ref="H237:O237"/>
    <mergeCell ref="P237:Q237"/>
    <mergeCell ref="R237:W237"/>
    <mergeCell ref="A231:G231"/>
    <mergeCell ref="AC236:AG236"/>
    <mergeCell ref="A235:G235"/>
    <mergeCell ref="H235:O235"/>
    <mergeCell ref="AC235:AG235"/>
    <mergeCell ref="A236:G236"/>
    <mergeCell ref="R236:W236"/>
    <mergeCell ref="P235:Q235"/>
    <mergeCell ref="A230:G230"/>
    <mergeCell ref="H230:W230"/>
    <mergeCell ref="A232:G232"/>
    <mergeCell ref="H232:W232"/>
    <mergeCell ref="A233:G233"/>
    <mergeCell ref="H233:W233"/>
    <mergeCell ref="X232:AB232"/>
    <mergeCell ref="AC232:AM232"/>
    <mergeCell ref="AL236:AM236"/>
    <mergeCell ref="X237:AB237"/>
    <mergeCell ref="AC237:AG237"/>
    <mergeCell ref="AH237:AK237"/>
    <mergeCell ref="AL237:AM237"/>
    <mergeCell ref="A234:AM234"/>
    <mergeCell ref="H236:O236"/>
    <mergeCell ref="P236:Q236"/>
    <mergeCell ref="X229:AB229"/>
    <mergeCell ref="A229:G229"/>
    <mergeCell ref="H229:W229"/>
    <mergeCell ref="AC229:AM229"/>
    <mergeCell ref="H231:W231"/>
    <mergeCell ref="X231:AB231"/>
    <mergeCell ref="AC231:AM231"/>
    <mergeCell ref="X230:AB230"/>
    <mergeCell ref="AC230:AM230"/>
    <mergeCell ref="X233:AB233"/>
    <mergeCell ref="AC233:AM233"/>
    <mergeCell ref="AC226:AM226"/>
    <mergeCell ref="A227:G227"/>
    <mergeCell ref="H227:W227"/>
    <mergeCell ref="X227:AB227"/>
    <mergeCell ref="AC227:AM227"/>
    <mergeCell ref="A226:G226"/>
    <mergeCell ref="H226:W226"/>
    <mergeCell ref="X226:AB226"/>
    <mergeCell ref="A228:G228"/>
    <mergeCell ref="H228:W228"/>
    <mergeCell ref="X228:AB228"/>
    <mergeCell ref="AC228:AM228"/>
    <mergeCell ref="H225:W225"/>
    <mergeCell ref="X225:AB225"/>
    <mergeCell ref="A223:AM223"/>
    <mergeCell ref="X222:AE222"/>
    <mergeCell ref="AF222:AM222"/>
    <mergeCell ref="A225:G225"/>
    <mergeCell ref="AC225:AM225"/>
    <mergeCell ref="A222:G222"/>
    <mergeCell ref="H222:O222"/>
    <mergeCell ref="P222:W222"/>
    <mergeCell ref="A224:AM224"/>
    <mergeCell ref="X219:AE219"/>
    <mergeCell ref="A218:AM218"/>
    <mergeCell ref="A221:G221"/>
    <mergeCell ref="H221:O221"/>
    <mergeCell ref="P221:W221"/>
    <mergeCell ref="AF221:AM221"/>
    <mergeCell ref="X221:AE221"/>
    <mergeCell ref="P220:W220"/>
    <mergeCell ref="X220:AE220"/>
    <mergeCell ref="H210:I210"/>
    <mergeCell ref="P211:Q211"/>
    <mergeCell ref="T213:V213"/>
    <mergeCell ref="AB213:AC213"/>
    <mergeCell ref="M213:O213"/>
    <mergeCell ref="H216:L216"/>
    <mergeCell ref="A215:AM215"/>
    <mergeCell ref="AI216:AM216"/>
    <mergeCell ref="P219:W219"/>
    <mergeCell ref="AJ212:AM212"/>
    <mergeCell ref="A220:G220"/>
    <mergeCell ref="H220:O220"/>
    <mergeCell ref="A219:G219"/>
    <mergeCell ref="H219:O219"/>
    <mergeCell ref="H212:I212"/>
    <mergeCell ref="AF220:AM220"/>
    <mergeCell ref="K213:L213"/>
    <mergeCell ref="P213:S213"/>
    <mergeCell ref="AD213:AG213"/>
    <mergeCell ref="AH205:AI205"/>
    <mergeCell ref="AF219:AM219"/>
    <mergeCell ref="AH213:AI213"/>
    <mergeCell ref="W213:AA213"/>
    <mergeCell ref="R211:W211"/>
    <mergeCell ref="AC212:AF212"/>
    <mergeCell ref="X209:Y209"/>
    <mergeCell ref="R214:Y214"/>
    <mergeCell ref="Z216:AB216"/>
    <mergeCell ref="AJ213:AM213"/>
    <mergeCell ref="H207:AA207"/>
    <mergeCell ref="AB207:AD207"/>
    <mergeCell ref="AI208:AM208"/>
    <mergeCell ref="X210:AB210"/>
    <mergeCell ref="AJ210:AM210"/>
    <mergeCell ref="Z209:AM209"/>
    <mergeCell ref="U208:Y208"/>
    <mergeCell ref="J210:W210"/>
    <mergeCell ref="A208:K208"/>
    <mergeCell ref="AE208:AH208"/>
    <mergeCell ref="N203:Q203"/>
    <mergeCell ref="AA203:AD203"/>
    <mergeCell ref="X203:Z203"/>
    <mergeCell ref="A205:G205"/>
    <mergeCell ref="AB205:AC205"/>
    <mergeCell ref="T205:V205"/>
    <mergeCell ref="AD205:AG205"/>
    <mergeCell ref="AE203:AF203"/>
    <mergeCell ref="K205:L205"/>
    <mergeCell ref="H205:J205"/>
    <mergeCell ref="L208:T208"/>
    <mergeCell ref="Z208:AD208"/>
    <mergeCell ref="AG210:AI210"/>
    <mergeCell ref="AC210:AF210"/>
    <mergeCell ref="Z211:AM211"/>
    <mergeCell ref="P209:Q209"/>
    <mergeCell ref="X211:Y211"/>
    <mergeCell ref="J211:O211"/>
    <mergeCell ref="AG212:AI212"/>
    <mergeCell ref="X212:AB212"/>
    <mergeCell ref="A209:G210"/>
    <mergeCell ref="M217:R217"/>
    <mergeCell ref="R209:W209"/>
    <mergeCell ref="A211:G212"/>
    <mergeCell ref="H211:I211"/>
    <mergeCell ref="A213:G213"/>
    <mergeCell ref="H213:J213"/>
    <mergeCell ref="J212:W212"/>
    <mergeCell ref="S216:Y216"/>
    <mergeCell ref="Z217:AB217"/>
    <mergeCell ref="AC216:AH216"/>
    <mergeCell ref="X197:Y197"/>
    <mergeCell ref="A204:G204"/>
    <mergeCell ref="R200:W200"/>
    <mergeCell ref="S217:Y217"/>
    <mergeCell ref="M216:R216"/>
    <mergeCell ref="A217:G217"/>
    <mergeCell ref="A216:G216"/>
    <mergeCell ref="H217:L217"/>
    <mergeCell ref="H209:I209"/>
    <mergeCell ref="J209:O209"/>
    <mergeCell ref="A207:G207"/>
    <mergeCell ref="H201:I201"/>
    <mergeCell ref="Z200:AM200"/>
    <mergeCell ref="AC201:AF201"/>
    <mergeCell ref="J201:W201"/>
    <mergeCell ref="AE207:AM207"/>
    <mergeCell ref="X201:AB201"/>
    <mergeCell ref="A206:AM206"/>
    <mergeCell ref="A203:G203"/>
    <mergeCell ref="H203:M203"/>
    <mergeCell ref="X183:AB183"/>
    <mergeCell ref="AC196:AM196"/>
    <mergeCell ref="AE194:AM194"/>
    <mergeCell ref="AC190:AM190"/>
    <mergeCell ref="AA194:AD194"/>
    <mergeCell ref="X189:AB189"/>
    <mergeCell ref="AC191:AM191"/>
    <mergeCell ref="AC184:AG184"/>
    <mergeCell ref="X188:AB188"/>
    <mergeCell ref="X184:AB184"/>
    <mergeCell ref="H187:W187"/>
    <mergeCell ref="AH184:AK184"/>
    <mergeCell ref="A189:G189"/>
    <mergeCell ref="AC188:AM188"/>
    <mergeCell ref="AC187:AM187"/>
    <mergeCell ref="A188:G188"/>
    <mergeCell ref="X185:AM185"/>
    <mergeCell ref="AH183:AK183"/>
    <mergeCell ref="A184:G184"/>
    <mergeCell ref="X198:AB198"/>
    <mergeCell ref="AG198:AI198"/>
    <mergeCell ref="AC198:AF198"/>
    <mergeCell ref="A186:AM186"/>
    <mergeCell ref="AC183:AG183"/>
    <mergeCell ref="AL183:AM183"/>
    <mergeCell ref="A187:G187"/>
    <mergeCell ref="AC189:AM189"/>
    <mergeCell ref="H189:W189"/>
    <mergeCell ref="A191:G191"/>
    <mergeCell ref="A190:G190"/>
    <mergeCell ref="H190:W190"/>
    <mergeCell ref="X192:AB192"/>
    <mergeCell ref="AC181:AG181"/>
    <mergeCell ref="P181:Q181"/>
    <mergeCell ref="R181:W181"/>
    <mergeCell ref="R182:W182"/>
    <mergeCell ref="AC182:AG182"/>
    <mergeCell ref="X181:AB181"/>
    <mergeCell ref="X182:AB182"/>
    <mergeCell ref="H182:O182"/>
    <mergeCell ref="P182:Q182"/>
    <mergeCell ref="A180:G180"/>
    <mergeCell ref="A178:G178"/>
    <mergeCell ref="H181:O181"/>
    <mergeCell ref="H178:W178"/>
    <mergeCell ref="X178:AM178"/>
    <mergeCell ref="AL180:AM180"/>
    <mergeCell ref="H173:W173"/>
    <mergeCell ref="X173:AB173"/>
    <mergeCell ref="A170:G170"/>
    <mergeCell ref="A171:G171"/>
    <mergeCell ref="H171:W171"/>
    <mergeCell ref="X171:AB171"/>
    <mergeCell ref="H163:O163"/>
    <mergeCell ref="A172:G172"/>
    <mergeCell ref="H172:W172"/>
    <mergeCell ref="A165:G165"/>
    <mergeCell ref="H165:O165"/>
    <mergeCell ref="W154:AA154"/>
    <mergeCell ref="A169:G169"/>
    <mergeCell ref="H169:W169"/>
    <mergeCell ref="X169:AB169"/>
    <mergeCell ref="P165:W165"/>
    <mergeCell ref="L148:T148"/>
    <mergeCell ref="H154:J154"/>
    <mergeCell ref="AB154:AC154"/>
    <mergeCell ref="K154:L154"/>
    <mergeCell ref="AF161:AM161"/>
    <mergeCell ref="A167:AM167"/>
    <mergeCell ref="AI155:AM155"/>
    <mergeCell ref="M158:R158"/>
    <mergeCell ref="A154:G154"/>
    <mergeCell ref="A156:AM156"/>
    <mergeCell ref="AG150:AI150"/>
    <mergeCell ref="AH154:AI154"/>
    <mergeCell ref="A166:AM166"/>
    <mergeCell ref="AF160:AM160"/>
    <mergeCell ref="Z157:AB157"/>
    <mergeCell ref="AC157:AH157"/>
    <mergeCell ref="H160:O160"/>
    <mergeCell ref="AJ154:AM154"/>
    <mergeCell ref="R151:W151"/>
    <mergeCell ref="A163:G163"/>
    <mergeCell ref="AC150:AF150"/>
    <mergeCell ref="A148:K148"/>
    <mergeCell ref="A149:G150"/>
    <mergeCell ref="M154:O154"/>
    <mergeCell ref="P154:S154"/>
    <mergeCell ref="H151:I151"/>
    <mergeCell ref="J151:O151"/>
    <mergeCell ref="P151:Q151"/>
    <mergeCell ref="T154:V154"/>
    <mergeCell ref="X149:Y149"/>
    <mergeCell ref="R149:W149"/>
    <mergeCell ref="H149:I149"/>
    <mergeCell ref="J150:W150"/>
    <mergeCell ref="J149:O149"/>
    <mergeCell ref="P149:Q149"/>
    <mergeCell ref="H150:I150"/>
    <mergeCell ref="J152:W152"/>
    <mergeCell ref="X151:Y151"/>
    <mergeCell ref="H152:I152"/>
    <mergeCell ref="AC158:AH158"/>
    <mergeCell ref="H157:L157"/>
    <mergeCell ref="M157:R157"/>
    <mergeCell ref="AD154:AG154"/>
    <mergeCell ref="S158:Y158"/>
    <mergeCell ref="AG152:AI152"/>
    <mergeCell ref="H158:L158"/>
    <mergeCell ref="S157:Y157"/>
    <mergeCell ref="H145:J145"/>
    <mergeCell ref="H147:AA147"/>
    <mergeCell ref="Z151:AM151"/>
    <mergeCell ref="U148:Y148"/>
    <mergeCell ref="M145:O145"/>
    <mergeCell ref="A146:AM146"/>
    <mergeCell ref="AE148:AH148"/>
    <mergeCell ref="A151:G153"/>
    <mergeCell ref="AB147:AD147"/>
    <mergeCell ref="A147:G147"/>
    <mergeCell ref="AI148:AM148"/>
    <mergeCell ref="K145:L145"/>
    <mergeCell ref="A132:G132"/>
    <mergeCell ref="H132:W132"/>
    <mergeCell ref="P145:S145"/>
    <mergeCell ref="AB145:AC145"/>
    <mergeCell ref="T145:V145"/>
    <mergeCell ref="W145:AA145"/>
    <mergeCell ref="A145:G145"/>
    <mergeCell ref="AC130:AM130"/>
    <mergeCell ref="AJ145:AM145"/>
    <mergeCell ref="X131:AB131"/>
    <mergeCell ref="X130:AB130"/>
    <mergeCell ref="A130:G130"/>
    <mergeCell ref="A129:G129"/>
    <mergeCell ref="H129:W129"/>
    <mergeCell ref="A131:G131"/>
    <mergeCell ref="H131:W131"/>
    <mergeCell ref="AH145:AI145"/>
    <mergeCell ref="R124:W124"/>
    <mergeCell ref="P121:Q121"/>
    <mergeCell ref="R121:W121"/>
    <mergeCell ref="P122:Q122"/>
    <mergeCell ref="A122:G122"/>
    <mergeCell ref="H122:O122"/>
    <mergeCell ref="P123:Q123"/>
    <mergeCell ref="R123:W123"/>
    <mergeCell ref="A128:G128"/>
    <mergeCell ref="H128:W128"/>
    <mergeCell ref="A121:G121"/>
    <mergeCell ref="H121:O121"/>
    <mergeCell ref="R122:W122"/>
    <mergeCell ref="A123:G123"/>
    <mergeCell ref="A124:G124"/>
    <mergeCell ref="H124:O124"/>
    <mergeCell ref="P124:Q124"/>
    <mergeCell ref="H123:O123"/>
    <mergeCell ref="A120:G120"/>
    <mergeCell ref="H120:O120"/>
    <mergeCell ref="X120:AB120"/>
    <mergeCell ref="A117:G117"/>
    <mergeCell ref="P120:Q120"/>
    <mergeCell ref="H117:W117"/>
    <mergeCell ref="X117:AB117"/>
    <mergeCell ref="R120:W120"/>
    <mergeCell ref="A118:G118"/>
    <mergeCell ref="A115:G115"/>
    <mergeCell ref="H115:W115"/>
    <mergeCell ref="X115:AB115"/>
    <mergeCell ref="X112:AB112"/>
    <mergeCell ref="A112:G112"/>
    <mergeCell ref="H112:W112"/>
    <mergeCell ref="A113:G113"/>
    <mergeCell ref="X114:AM114"/>
    <mergeCell ref="AC113:AM113"/>
    <mergeCell ref="A111:G111"/>
    <mergeCell ref="H111:W111"/>
    <mergeCell ref="X111:AB111"/>
    <mergeCell ref="X109:AB109"/>
    <mergeCell ref="S98:Y98"/>
    <mergeCell ref="X102:AE102"/>
    <mergeCell ref="P102:W102"/>
    <mergeCell ref="X100:AE100"/>
    <mergeCell ref="P105:W105"/>
    <mergeCell ref="P103:W103"/>
    <mergeCell ref="AC112:AM112"/>
    <mergeCell ref="M97:R97"/>
    <mergeCell ref="S97:Y97"/>
    <mergeCell ref="A106:AM106"/>
    <mergeCell ref="AF103:AM103"/>
    <mergeCell ref="A105:G105"/>
    <mergeCell ref="AC111:AM111"/>
    <mergeCell ref="AC110:AM110"/>
    <mergeCell ref="A109:G109"/>
    <mergeCell ref="H109:W109"/>
    <mergeCell ref="A100:G100"/>
    <mergeCell ref="H102:O102"/>
    <mergeCell ref="H105:O105"/>
    <mergeCell ref="H113:W113"/>
    <mergeCell ref="AI98:AM98"/>
    <mergeCell ref="AF100:AM100"/>
    <mergeCell ref="A101:G101"/>
    <mergeCell ref="X103:AE103"/>
    <mergeCell ref="P100:W100"/>
    <mergeCell ref="AF102:AM102"/>
    <mergeCell ref="AC97:AH97"/>
    <mergeCell ref="AC98:AH98"/>
    <mergeCell ref="Z97:AB97"/>
    <mergeCell ref="A99:AM99"/>
    <mergeCell ref="M98:R98"/>
    <mergeCell ref="A97:G97"/>
    <mergeCell ref="H97:L97"/>
    <mergeCell ref="A98:G98"/>
    <mergeCell ref="Z98:AB98"/>
    <mergeCell ref="H98:L98"/>
    <mergeCell ref="A96:AM96"/>
    <mergeCell ref="W86:AA86"/>
    <mergeCell ref="X92:Y92"/>
    <mergeCell ref="H93:I93"/>
    <mergeCell ref="A87:AM87"/>
    <mergeCell ref="AE89:AH89"/>
    <mergeCell ref="A86:G86"/>
    <mergeCell ref="M86:O86"/>
    <mergeCell ref="P94:S94"/>
    <mergeCell ref="T86:V86"/>
    <mergeCell ref="AE75:AM75"/>
    <mergeCell ref="V75:Z75"/>
    <mergeCell ref="A69:G69"/>
    <mergeCell ref="A70:G70"/>
    <mergeCell ref="A74:AM74"/>
    <mergeCell ref="A71:G71"/>
    <mergeCell ref="AC71:AM71"/>
    <mergeCell ref="AC72:AM72"/>
    <mergeCell ref="H71:W71"/>
    <mergeCell ref="A75:G75"/>
    <mergeCell ref="A78:G79"/>
    <mergeCell ref="H79:I79"/>
    <mergeCell ref="R78:W78"/>
    <mergeCell ref="Z78:AM78"/>
    <mergeCell ref="AC79:AF79"/>
    <mergeCell ref="X79:AB79"/>
    <mergeCell ref="X78:Y78"/>
    <mergeCell ref="P78:Q78"/>
    <mergeCell ref="J78:O78"/>
    <mergeCell ref="A77:G77"/>
    <mergeCell ref="H75:P75"/>
    <mergeCell ref="A76:G76"/>
    <mergeCell ref="H76:W76"/>
    <mergeCell ref="H86:J86"/>
    <mergeCell ref="T94:V94"/>
    <mergeCell ref="J93:W93"/>
    <mergeCell ref="H94:J94"/>
    <mergeCell ref="W94:AA94"/>
    <mergeCell ref="P92:Q92"/>
    <mergeCell ref="AB94:AC94"/>
    <mergeCell ref="A89:K89"/>
    <mergeCell ref="P86:S86"/>
    <mergeCell ref="L89:T89"/>
    <mergeCell ref="H90:I90"/>
    <mergeCell ref="X90:Y90"/>
    <mergeCell ref="J91:W91"/>
    <mergeCell ref="K94:L94"/>
    <mergeCell ref="Z89:AD89"/>
    <mergeCell ref="M94:O94"/>
    <mergeCell ref="H65:O65"/>
    <mergeCell ref="X68:AB68"/>
    <mergeCell ref="A67:AM67"/>
    <mergeCell ref="A68:G68"/>
    <mergeCell ref="P65:Q65"/>
    <mergeCell ref="X65:AB65"/>
    <mergeCell ref="AC65:AG65"/>
    <mergeCell ref="R65:W65"/>
    <mergeCell ref="H66:W66"/>
    <mergeCell ref="X66:AM66"/>
    <mergeCell ref="AA75:AD75"/>
    <mergeCell ref="H72:W72"/>
    <mergeCell ref="N84:Q84"/>
    <mergeCell ref="X77:AB77"/>
    <mergeCell ref="X76:AB76"/>
    <mergeCell ref="AC76:AM76"/>
    <mergeCell ref="J79:W79"/>
    <mergeCell ref="H78:I78"/>
    <mergeCell ref="Q75:U75"/>
    <mergeCell ref="AC77:AM77"/>
    <mergeCell ref="H77:W77"/>
    <mergeCell ref="H81:I81"/>
    <mergeCell ref="A80:AM80"/>
    <mergeCell ref="A84:G84"/>
    <mergeCell ref="AL65:AM65"/>
    <mergeCell ref="AL64:AM64"/>
    <mergeCell ref="X64:AB64"/>
    <mergeCell ref="X72:AB72"/>
    <mergeCell ref="X70:AB70"/>
    <mergeCell ref="A64:G64"/>
    <mergeCell ref="AC73:AM73"/>
    <mergeCell ref="X69:AB69"/>
    <mergeCell ref="AC69:AM69"/>
    <mergeCell ref="H70:W70"/>
    <mergeCell ref="X73:AB73"/>
    <mergeCell ref="AC70:AM70"/>
    <mergeCell ref="H69:W69"/>
    <mergeCell ref="X71:AB71"/>
    <mergeCell ref="H68:W68"/>
    <mergeCell ref="AH62:AK62"/>
    <mergeCell ref="AC68:AM68"/>
    <mergeCell ref="A65:G65"/>
    <mergeCell ref="A63:G63"/>
    <mergeCell ref="H63:O63"/>
    <mergeCell ref="AH65:AK65"/>
    <mergeCell ref="X63:AB63"/>
    <mergeCell ref="AC64:AG64"/>
    <mergeCell ref="AC63:AG63"/>
    <mergeCell ref="H64:O64"/>
    <mergeCell ref="P64:Q64"/>
    <mergeCell ref="R64:W64"/>
    <mergeCell ref="A58:G58"/>
    <mergeCell ref="H58:W58"/>
    <mergeCell ref="P63:Q63"/>
    <mergeCell ref="R63:W63"/>
    <mergeCell ref="A62:G62"/>
    <mergeCell ref="A60:AM60"/>
    <mergeCell ref="AH64:AK64"/>
    <mergeCell ref="AF39:AM39"/>
    <mergeCell ref="R31:W31"/>
    <mergeCell ref="AC51:AM51"/>
    <mergeCell ref="AI34:AM34"/>
    <mergeCell ref="R34:Y34"/>
    <mergeCell ref="Z34:AH34"/>
    <mergeCell ref="AF46:AM46"/>
    <mergeCell ref="A57:G57"/>
    <mergeCell ref="X57:AB57"/>
    <mergeCell ref="H57:W57"/>
    <mergeCell ref="AH63:AK63"/>
    <mergeCell ref="AC52:AM52"/>
    <mergeCell ref="AF42:AM42"/>
    <mergeCell ref="X62:AB62"/>
    <mergeCell ref="AL63:AM63"/>
    <mergeCell ref="H53:W53"/>
    <mergeCell ref="X54:AB54"/>
    <mergeCell ref="H54:W54"/>
    <mergeCell ref="X53:AB53"/>
    <mergeCell ref="A56:G56"/>
    <mergeCell ref="H56:W56"/>
    <mergeCell ref="X56:AB56"/>
    <mergeCell ref="A25:G25"/>
    <mergeCell ref="W25:AA25"/>
    <mergeCell ref="X29:Y29"/>
    <mergeCell ref="U28:Y28"/>
    <mergeCell ref="P29:Q29"/>
    <mergeCell ref="L28:T28"/>
    <mergeCell ref="Z28:AD28"/>
    <mergeCell ref="J29:O29"/>
    <mergeCell ref="A28:K28"/>
    <mergeCell ref="AB25:AC25"/>
    <mergeCell ref="A46:G46"/>
    <mergeCell ref="H46:O46"/>
    <mergeCell ref="A49:G49"/>
    <mergeCell ref="J30:W30"/>
    <mergeCell ref="H39:O39"/>
    <mergeCell ref="X39:AE39"/>
    <mergeCell ref="P39:W39"/>
    <mergeCell ref="AB33:AC33"/>
    <mergeCell ref="A38:AM38"/>
    <mergeCell ref="W33:AA33"/>
    <mergeCell ref="A34:Q34"/>
    <mergeCell ref="A29:G30"/>
    <mergeCell ref="Z29:AM29"/>
    <mergeCell ref="AD33:AG33"/>
    <mergeCell ref="AE28:AH28"/>
    <mergeCell ref="AG32:AI32"/>
    <mergeCell ref="AC32:AF32"/>
    <mergeCell ref="AH33:AI33"/>
    <mergeCell ref="AI28:AM28"/>
    <mergeCell ref="AJ30:AM30"/>
    <mergeCell ref="AG30:AI30"/>
    <mergeCell ref="AJ32:AM32"/>
    <mergeCell ref="AC30:AF30"/>
    <mergeCell ref="A39:G39"/>
    <mergeCell ref="K33:L33"/>
    <mergeCell ref="X32:AB32"/>
    <mergeCell ref="X30:AB30"/>
    <mergeCell ref="P31:Q31"/>
    <mergeCell ref="T33:V33"/>
    <mergeCell ref="A37:G37"/>
    <mergeCell ref="X31:Y31"/>
    <mergeCell ref="H31:I31"/>
    <mergeCell ref="J31:O31"/>
    <mergeCell ref="A14:AM14"/>
    <mergeCell ref="A15:G15"/>
    <mergeCell ref="A17:G17"/>
    <mergeCell ref="H17:W17"/>
    <mergeCell ref="X17:AB17"/>
    <mergeCell ref="X16:AB16"/>
    <mergeCell ref="A16:G16"/>
    <mergeCell ref="AE15:AM15"/>
    <mergeCell ref="V15:Z15"/>
    <mergeCell ref="AA15:AD15"/>
    <mergeCell ref="H19:I19"/>
    <mergeCell ref="AJ25:AM25"/>
    <mergeCell ref="AG19:AI19"/>
    <mergeCell ref="AJ19:AM19"/>
    <mergeCell ref="Z20:AM20"/>
    <mergeCell ref="AC19:AF19"/>
    <mergeCell ref="H25:J25"/>
    <mergeCell ref="T25:V25"/>
    <mergeCell ref="Z21:AM21"/>
    <mergeCell ref="J18:O18"/>
    <mergeCell ref="R18:W18"/>
    <mergeCell ref="A18:G19"/>
    <mergeCell ref="AE27:AM27"/>
    <mergeCell ref="AE24:AM24"/>
    <mergeCell ref="M25:O25"/>
    <mergeCell ref="AG22:AI22"/>
    <mergeCell ref="H27:AA27"/>
    <mergeCell ref="AB27:AD27"/>
    <mergeCell ref="H20:Y20"/>
    <mergeCell ref="A33:G33"/>
    <mergeCell ref="H33:J33"/>
    <mergeCell ref="H29:I29"/>
    <mergeCell ref="P25:S25"/>
    <mergeCell ref="H30:I30"/>
    <mergeCell ref="H32:I32"/>
    <mergeCell ref="M33:O33"/>
    <mergeCell ref="A31:G32"/>
    <mergeCell ref="R29:W29"/>
    <mergeCell ref="J32:W32"/>
    <mergeCell ref="Z37:AB37"/>
    <mergeCell ref="S37:Y37"/>
    <mergeCell ref="M37:R37"/>
    <mergeCell ref="H37:L37"/>
    <mergeCell ref="H36:L36"/>
    <mergeCell ref="M36:R36"/>
    <mergeCell ref="S36:Y36"/>
    <mergeCell ref="Z36:AB36"/>
    <mergeCell ref="AD25:AG25"/>
    <mergeCell ref="A26:AM26"/>
    <mergeCell ref="H16:W16"/>
    <mergeCell ref="H15:P15"/>
    <mergeCell ref="Q15:U15"/>
    <mergeCell ref="H18:I18"/>
    <mergeCell ref="J19:W19"/>
    <mergeCell ref="X19:AB19"/>
    <mergeCell ref="P18:Q18"/>
    <mergeCell ref="X18:Y18"/>
    <mergeCell ref="AJ33:AM33"/>
    <mergeCell ref="P33:S33"/>
    <mergeCell ref="A36:G36"/>
    <mergeCell ref="AC16:AM16"/>
    <mergeCell ref="AC17:AM17"/>
    <mergeCell ref="Z18:AM18"/>
    <mergeCell ref="Z31:AM31"/>
    <mergeCell ref="AB24:AD24"/>
    <mergeCell ref="AC22:AF22"/>
    <mergeCell ref="AH25:AI25"/>
    <mergeCell ref="A48:AM48"/>
    <mergeCell ref="AF43:AM43"/>
    <mergeCell ref="A44:G44"/>
    <mergeCell ref="AN26:AR26"/>
    <mergeCell ref="AC36:AH36"/>
    <mergeCell ref="AI36:AM36"/>
    <mergeCell ref="AI37:AM37"/>
    <mergeCell ref="AC37:AH37"/>
    <mergeCell ref="A35:AM35"/>
    <mergeCell ref="A27:G27"/>
    <mergeCell ref="A42:G42"/>
    <mergeCell ref="X46:AE46"/>
    <mergeCell ref="P42:W42"/>
    <mergeCell ref="H42:O42"/>
    <mergeCell ref="X42:AE42"/>
    <mergeCell ref="A43:G43"/>
    <mergeCell ref="H43:O43"/>
    <mergeCell ref="P43:W43"/>
    <mergeCell ref="X43:AE43"/>
    <mergeCell ref="P46:W46"/>
    <mergeCell ref="A50:G50"/>
    <mergeCell ref="H50:W50"/>
    <mergeCell ref="A110:G110"/>
    <mergeCell ref="H110:W110"/>
    <mergeCell ref="X110:AB110"/>
    <mergeCell ref="A61:G61"/>
    <mergeCell ref="H62:O62"/>
    <mergeCell ref="A54:G54"/>
    <mergeCell ref="A52:G52"/>
    <mergeCell ref="H52:W52"/>
    <mergeCell ref="P61:Q61"/>
    <mergeCell ref="R61:W61"/>
    <mergeCell ref="X61:AB61"/>
    <mergeCell ref="R62:W62"/>
    <mergeCell ref="A59:G59"/>
    <mergeCell ref="A51:G51"/>
    <mergeCell ref="H51:W51"/>
    <mergeCell ref="X51:AB51"/>
    <mergeCell ref="X52:AB52"/>
    <mergeCell ref="A53:G53"/>
    <mergeCell ref="AC217:AH217"/>
    <mergeCell ref="AI217:AM217"/>
    <mergeCell ref="P160:W160"/>
    <mergeCell ref="X108:AB108"/>
    <mergeCell ref="AC108:AM108"/>
    <mergeCell ref="A119:AM119"/>
    <mergeCell ref="A114:G114"/>
    <mergeCell ref="H114:W114"/>
    <mergeCell ref="H118:W118"/>
    <mergeCell ref="X118:AM118"/>
    <mergeCell ref="A47:AM47"/>
    <mergeCell ref="AL61:AM61"/>
    <mergeCell ref="AL62:AM62"/>
    <mergeCell ref="P101:W101"/>
    <mergeCell ref="A108:G108"/>
    <mergeCell ref="H108:W108"/>
    <mergeCell ref="H100:O100"/>
    <mergeCell ref="A102:G102"/>
    <mergeCell ref="A107:AM107"/>
    <mergeCell ref="X101:AE101"/>
    <mergeCell ref="AF44:AM44"/>
    <mergeCell ref="X58:AB58"/>
    <mergeCell ref="H55:W55"/>
    <mergeCell ref="P40:W40"/>
    <mergeCell ref="X40:AE40"/>
    <mergeCell ref="AF40:AM40"/>
    <mergeCell ref="X50:AB50"/>
    <mergeCell ref="AC53:AM53"/>
    <mergeCell ref="H49:W49"/>
    <mergeCell ref="AC54:AM54"/>
    <mergeCell ref="H41:O41"/>
    <mergeCell ref="H44:O44"/>
    <mergeCell ref="P44:W44"/>
    <mergeCell ref="X44:AE44"/>
    <mergeCell ref="AC109:AM109"/>
    <mergeCell ref="H59:W59"/>
    <mergeCell ref="X55:AM55"/>
    <mergeCell ref="X59:AM59"/>
    <mergeCell ref="AC57:AM57"/>
    <mergeCell ref="AC62:AG62"/>
    <mergeCell ref="A104:G104"/>
    <mergeCell ref="H104:O104"/>
    <mergeCell ref="P104:W104"/>
    <mergeCell ref="X104:AE104"/>
    <mergeCell ref="A66:G66"/>
    <mergeCell ref="X49:AB49"/>
    <mergeCell ref="AC50:AM50"/>
    <mergeCell ref="AC49:AM49"/>
    <mergeCell ref="A103:G103"/>
    <mergeCell ref="H103:O103"/>
    <mergeCell ref="X125:AM125"/>
    <mergeCell ref="AC56:AM56"/>
    <mergeCell ref="AC58:AM58"/>
    <mergeCell ref="AC61:AG61"/>
    <mergeCell ref="H61:O61"/>
    <mergeCell ref="AH61:AK61"/>
    <mergeCell ref="X105:AE105"/>
    <mergeCell ref="AI97:AM97"/>
    <mergeCell ref="AF105:AM105"/>
    <mergeCell ref="P62:Q62"/>
    <mergeCell ref="P162:W162"/>
    <mergeCell ref="A116:G116"/>
    <mergeCell ref="H116:W116"/>
    <mergeCell ref="X116:AB116"/>
    <mergeCell ref="AC116:AM116"/>
    <mergeCell ref="AC115:AM115"/>
    <mergeCell ref="X162:AE162"/>
    <mergeCell ref="AF162:AM162"/>
    <mergeCell ref="A125:G125"/>
    <mergeCell ref="H125:W125"/>
    <mergeCell ref="H176:W176"/>
    <mergeCell ref="H177:W177"/>
    <mergeCell ref="A182:G182"/>
    <mergeCell ref="H164:O164"/>
    <mergeCell ref="P164:W164"/>
    <mergeCell ref="X164:AE164"/>
    <mergeCell ref="A164:G164"/>
    <mergeCell ref="A168:G168"/>
    <mergeCell ref="H168:W168"/>
    <mergeCell ref="A173:G173"/>
    <mergeCell ref="X175:AB175"/>
    <mergeCell ref="AC175:AM175"/>
    <mergeCell ref="AC176:AM176"/>
    <mergeCell ref="A185:G185"/>
    <mergeCell ref="H185:W185"/>
    <mergeCell ref="A175:G175"/>
    <mergeCell ref="H175:W175"/>
    <mergeCell ref="A181:G181"/>
    <mergeCell ref="A177:G177"/>
    <mergeCell ref="A176:G176"/>
    <mergeCell ref="AF101:AM101"/>
    <mergeCell ref="AF104:AM104"/>
    <mergeCell ref="H101:O101"/>
    <mergeCell ref="R13:AM13"/>
    <mergeCell ref="A174:G174"/>
    <mergeCell ref="H174:W174"/>
    <mergeCell ref="X174:AM174"/>
    <mergeCell ref="P163:W163"/>
    <mergeCell ref="A162:G162"/>
    <mergeCell ref="H162:O162"/>
  </mergeCells>
  <dataValidations count="9">
    <dataValidation type="list" allowBlank="1" showInputMessage="1" showErrorMessage="1" sqref="H77:W77 H136:W136 H196:W196 H17:W17">
      <formula1>$AO$17:$AO$23</formula1>
    </dataValidation>
    <dataValidation type="list" allowBlank="1" showInputMessage="1" showErrorMessage="1" sqref="H135:W135 H195:W195 H76:W76">
      <formula1>$AO$14:$AO$16</formula1>
    </dataValidation>
    <dataValidation type="list" allowBlank="1" showInputMessage="1" showErrorMessage="1" sqref="AG45:AM45 H100:AM100 H103:AM103 P45:AF45 H219:AM219 H221:AM221 H160:AM160 H45:O45 H43:O43 H41:AF41 AG43:AM43 AG41:AM41 AG39:AM39 H39:AF39 P43:AF43 AG163:AM163 H163:AF163">
      <formula1>$AV$48:$AV$51</formula1>
    </dataValidation>
    <dataValidation type="list" allowBlank="1" showInputMessage="1" showErrorMessage="1" sqref="AE35:AM35 AE156:AM156 AE215:AM215">
      <formula1>$AN$19:$AN$19</formula1>
    </dataValidation>
    <dataValidation type="list" allowBlank="1" showInputMessage="1" showErrorMessage="1" sqref="H231:W231 H228:W228 H175:W175 H171:W171 H115:W115 H111:W111 H52:W52 H56:W56">
      <formula1>$AO$62:$AO$65</formula1>
    </dataValidation>
    <dataValidation type="list" allowBlank="1" showInputMessage="1" showErrorMessage="1" sqref="H225:W225 H49:W49 H108:W108 H168:W168">
      <formula1>$AO$57</formula1>
    </dataValidation>
    <dataValidation type="list" allowBlank="1" showInputMessage="1" showErrorMessage="1" sqref="H380:AM380 H293:AM293 H295:AM295 H335:AM335 H337:AM337 H378:AM378">
      <formula1>$BN$24:$BN$36</formula1>
    </dataValidation>
    <dataValidation type="list" allowBlank="1" showInputMessage="1" showErrorMessage="1" sqref="J346:W346 J261:W261">
      <formula1>$AO$36:$AO$42</formula1>
    </dataValidation>
    <dataValidation type="list" allowBlank="1" showInputMessage="1" showErrorMessage="1" sqref="AC17:AM17 AC77:AM77 AC196:AM196 AC136:AM136">
      <formula1>"0, 1, 2, 3, 4, 5, 6, 7, 8, 9"</formula1>
    </dataValidation>
  </dataValidations>
  <printOptions/>
  <pageMargins left="0.1968503937007874" right="0.1968503937007874" top="0.1968503937007874" bottom="0.7874015748031497" header="0.5118110236220472" footer="0.5118110236220472"/>
  <pageSetup horizontalDpi="300" verticalDpi="300" orientation="portrait" paperSize="9" scale="50" r:id="rId2"/>
  <headerFooter alignWithMargins="0">
    <oddFooter>&amp;LПодпись заявителя, печать&amp;RСтр.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3:BD121"/>
  <sheetViews>
    <sheetView showZeros="0" zoomScalePageLayoutView="0" workbookViewId="0" topLeftCell="A19">
      <selection activeCell="H61" sqref="H61"/>
    </sheetView>
  </sheetViews>
  <sheetFormatPr defaultColWidth="9.00390625" defaultRowHeight="12.75"/>
  <cols>
    <col min="1" max="1" width="9.125" style="121" customWidth="1"/>
    <col min="2" max="2" width="11.875" style="121" customWidth="1"/>
    <col min="3" max="6" width="9.125" style="121" customWidth="1"/>
    <col min="7" max="7" width="11.375" style="121" customWidth="1"/>
    <col min="8" max="8" width="17.875" style="121" customWidth="1"/>
    <col min="9" max="13" width="9.125" style="121" customWidth="1"/>
    <col min="14" max="14" width="17.375" style="121" customWidth="1"/>
    <col min="15" max="18" width="9.125" style="121" customWidth="1"/>
    <col min="19" max="19" width="20.125" style="121" customWidth="1"/>
    <col min="20" max="20" width="19.625" style="121" customWidth="1"/>
    <col min="21" max="22" width="9.125" style="121" customWidth="1"/>
    <col min="23" max="23" width="4.125" style="147" customWidth="1"/>
    <col min="24" max="24" width="23.75390625" style="121" hidden="1" customWidth="1"/>
    <col min="25" max="25" width="24.375" style="121" hidden="1" customWidth="1"/>
    <col min="26" max="27" width="9.125" style="121" hidden="1" customWidth="1"/>
    <col min="28" max="28" width="11.375" style="121" hidden="1" customWidth="1"/>
    <col min="29" max="29" width="4.375" style="121" customWidth="1"/>
    <col min="30" max="30" width="4.25390625" style="121" hidden="1" customWidth="1"/>
    <col min="31" max="31" width="5.125" style="152" hidden="1" customWidth="1"/>
    <col min="32" max="32" width="9.125" style="151" hidden="1" customWidth="1"/>
    <col min="33" max="33" width="9.125" style="121" hidden="1" customWidth="1"/>
    <col min="34" max="34" width="19.875" style="121" hidden="1" customWidth="1"/>
    <col min="35" max="35" width="0" style="121" hidden="1" customWidth="1"/>
    <col min="36" max="36" width="0.6171875" style="121" customWidth="1"/>
    <col min="37" max="37" width="0.2421875" style="121" customWidth="1"/>
    <col min="38" max="38" width="9.125" style="121" customWidth="1"/>
    <col min="39" max="39" width="16.125" style="121" customWidth="1"/>
    <col min="40" max="43" width="9.125" style="121" customWidth="1"/>
    <col min="44" max="44" width="17.875" style="121" customWidth="1"/>
    <col min="45" max="48" width="9.125" style="121" customWidth="1"/>
    <col min="49" max="49" width="18.00390625" style="121" customWidth="1"/>
    <col min="50" max="53" width="9.125" style="121" customWidth="1"/>
    <col min="54" max="54" width="18.125" style="121" customWidth="1"/>
    <col min="55" max="16384" width="9.125" style="121" customWidth="1"/>
  </cols>
  <sheetData>
    <row r="2" ht="13.5" thickBot="1"/>
    <row r="3" spans="3:11" ht="12.75">
      <c r="C3" s="1737" t="s">
        <v>61</v>
      </c>
      <c r="D3" s="1738"/>
      <c r="E3" s="1738"/>
      <c r="F3" s="1739"/>
      <c r="G3" s="1733"/>
      <c r="H3" s="1733"/>
      <c r="I3" s="1733"/>
      <c r="J3" s="1733"/>
      <c r="K3" s="1733"/>
    </row>
    <row r="4" spans="3:11" ht="12.75">
      <c r="C4" s="124"/>
      <c r="D4" s="125"/>
      <c r="E4" s="125"/>
      <c r="F4" s="126"/>
      <c r="G4" s="125"/>
      <c r="H4" s="125"/>
      <c r="I4" s="125"/>
      <c r="J4" s="125"/>
      <c r="K4" s="125"/>
    </row>
    <row r="5" spans="3:11" ht="13.5" thickBot="1">
      <c r="C5" s="161" t="s">
        <v>62</v>
      </c>
      <c r="D5" s="128">
        <f>наименование_заемщика</f>
        <v>0</v>
      </c>
      <c r="E5" s="162" t="s">
        <v>72</v>
      </c>
      <c r="F5" s="129">
        <f>'Анкета ИП или ООО '!AD31</f>
        <v>0</v>
      </c>
      <c r="G5" s="125"/>
      <c r="H5" s="133"/>
      <c r="I5" s="133"/>
      <c r="J5" s="133"/>
      <c r="K5" s="133"/>
    </row>
    <row r="6" spans="2:6" ht="12.75">
      <c r="B6" s="125"/>
      <c r="C6" s="125"/>
      <c r="D6" s="125"/>
      <c r="E6" s="125"/>
      <c r="F6" s="147"/>
    </row>
    <row r="7" spans="2:6" ht="13.5" thickBot="1">
      <c r="B7" s="125"/>
      <c r="C7" s="125"/>
      <c r="D7" s="125"/>
      <c r="E7" s="125"/>
      <c r="F7" s="147"/>
    </row>
    <row r="8" spans="2:7" ht="13.5" thickBot="1">
      <c r="B8" s="125"/>
      <c r="C8" s="1734" t="s">
        <v>113</v>
      </c>
      <c r="D8" s="1735"/>
      <c r="E8" s="1735"/>
      <c r="F8" s="1736"/>
      <c r="G8" s="158">
        <f>размер_кредита</f>
        <v>0</v>
      </c>
    </row>
    <row r="9" spans="2:6" ht="12.75">
      <c r="B9" s="125"/>
      <c r="C9" s="125"/>
      <c r="D9" s="125"/>
      <c r="E9" s="125"/>
      <c r="F9" s="147"/>
    </row>
    <row r="10" spans="3:11" ht="12.75">
      <c r="C10" s="1731" t="s">
        <v>77</v>
      </c>
      <c r="D10" s="1731"/>
      <c r="E10" s="1728">
        <f>'Анкета ИП или ООО '!I32</f>
        <v>0</v>
      </c>
      <c r="F10" s="1728"/>
      <c r="G10" s="1728"/>
      <c r="H10" s="125"/>
      <c r="I10" s="125"/>
      <c r="J10" s="125"/>
      <c r="K10" s="125"/>
    </row>
    <row r="11" spans="3:11" ht="12.75">
      <c r="C11" s="1731" t="s">
        <v>175</v>
      </c>
      <c r="D11" s="1731"/>
      <c r="E11" s="1729">
        <f>'Анкета ИП или ООО '!AE32</f>
        <v>0</v>
      </c>
      <c r="F11" s="1729"/>
      <c r="G11" s="1729"/>
      <c r="H11" s="125"/>
      <c r="I11" s="125"/>
      <c r="J11" s="125"/>
      <c r="K11" s="125"/>
    </row>
    <row r="12" spans="3:11" ht="12.75">
      <c r="C12" s="1731" t="s">
        <v>380</v>
      </c>
      <c r="D12" s="1731"/>
      <c r="E12" s="1730">
        <f>дата_регистрации_заемщика</f>
        <v>0</v>
      </c>
      <c r="F12" s="1730"/>
      <c r="G12" s="1730"/>
      <c r="H12" s="125"/>
      <c r="I12" s="125"/>
      <c r="J12" s="125"/>
      <c r="K12" s="125"/>
    </row>
    <row r="13" spans="6:11" ht="13.5" thickBot="1">
      <c r="F13" s="148"/>
      <c r="G13" s="125"/>
      <c r="H13" s="125"/>
      <c r="I13" s="125"/>
      <c r="J13" s="125"/>
      <c r="K13" s="125"/>
    </row>
    <row r="14" spans="3:11" ht="12.75">
      <c r="C14" s="1737" t="s">
        <v>78</v>
      </c>
      <c r="D14" s="1738"/>
      <c r="E14" s="1738"/>
      <c r="F14" s="1739"/>
      <c r="G14" s="1733"/>
      <c r="H14" s="1733"/>
      <c r="I14" s="1733"/>
      <c r="J14" s="1733"/>
      <c r="K14" s="1733"/>
    </row>
    <row r="15" spans="3:11" ht="12.75">
      <c r="C15" s="124"/>
      <c r="D15" s="125"/>
      <c r="E15" s="125"/>
      <c r="F15" s="126"/>
      <c r="G15" s="1732" t="s">
        <v>611</v>
      </c>
      <c r="H15" s="1733"/>
      <c r="I15" s="1733"/>
      <c r="J15" s="1733"/>
      <c r="K15" s="125"/>
    </row>
    <row r="16" spans="3:11" ht="12.75">
      <c r="C16" s="160" t="s">
        <v>343</v>
      </c>
      <c r="D16" s="139">
        <f>'Анкета ИП или ООО '!AE34</f>
        <v>0</v>
      </c>
      <c r="E16" s="140"/>
      <c r="F16" s="141"/>
      <c r="G16" s="510" t="s">
        <v>608</v>
      </c>
      <c r="H16" s="511">
        <f>'Анкета ИП или ООО '!H36</f>
        <v>0</v>
      </c>
      <c r="I16" s="133"/>
      <c r="J16" s="133"/>
      <c r="K16" s="133"/>
    </row>
    <row r="17" spans="3:11" ht="12.75">
      <c r="C17" s="160" t="s">
        <v>344</v>
      </c>
      <c r="D17" s="139">
        <f>'Анкета ИП или ООО '!N35</f>
        <v>0</v>
      </c>
      <c r="E17" s="140"/>
      <c r="F17" s="141"/>
      <c r="G17" s="125" t="s">
        <v>612</v>
      </c>
      <c r="H17" s="511">
        <f>'Анкета ИП или ООО '!R36</f>
        <v>0</v>
      </c>
      <c r="I17" s="133"/>
      <c r="J17" s="133"/>
      <c r="K17" s="133"/>
    </row>
    <row r="18" spans="3:11" ht="12.75">
      <c r="C18" s="160" t="s">
        <v>70</v>
      </c>
      <c r="D18" s="139">
        <f>'Анкета ИП или ООО '!AC35</f>
        <v>0</v>
      </c>
      <c r="E18" s="140"/>
      <c r="F18" s="141"/>
      <c r="G18" s="125" t="s">
        <v>86</v>
      </c>
      <c r="H18" s="511">
        <f>'Анкета ИП или ООО '!Z36</f>
        <v>0</v>
      </c>
      <c r="I18" s="133"/>
      <c r="J18" s="133"/>
      <c r="K18" s="133"/>
    </row>
    <row r="19" spans="3:11" ht="12.75">
      <c r="C19" s="160" t="s">
        <v>69</v>
      </c>
      <c r="D19" s="139">
        <f>'Анкета ИП или ООО '!AG35</f>
        <v>0</v>
      </c>
      <c r="E19" s="140"/>
      <c r="F19" s="141"/>
      <c r="G19" s="145" t="s">
        <v>204</v>
      </c>
      <c r="H19" s="511">
        <f>'Анкета ИП или ООО '!AG36</f>
        <v>0</v>
      </c>
      <c r="I19" s="133"/>
      <c r="J19" s="133"/>
      <c r="K19" s="125"/>
    </row>
    <row r="20" spans="2:11" ht="13.5" thickBot="1">
      <c r="B20" s="125"/>
      <c r="C20" s="133"/>
      <c r="D20" s="133"/>
      <c r="E20" s="133"/>
      <c r="F20" s="148"/>
      <c r="G20" s="125"/>
      <c r="H20" s="133"/>
      <c r="I20" s="133"/>
      <c r="J20" s="133"/>
      <c r="K20" s="125"/>
    </row>
    <row r="21" spans="2:11" ht="12.75">
      <c r="B21" s="125"/>
      <c r="C21" s="1725"/>
      <c r="D21" s="1726"/>
      <c r="E21" s="1726"/>
      <c r="F21" s="1726"/>
      <c r="G21" s="1726"/>
      <c r="H21" s="1727"/>
      <c r="I21" s="133"/>
      <c r="J21" s="133"/>
      <c r="K21" s="125"/>
    </row>
    <row r="22" spans="3:11" ht="12.75">
      <c r="C22" s="163" t="s">
        <v>206</v>
      </c>
      <c r="D22" s="1754">
        <f>'Анкета ИП или ООО '!AE61</f>
        <v>0</v>
      </c>
      <c r="E22" s="1754"/>
      <c r="F22" s="1754"/>
      <c r="G22" s="1754"/>
      <c r="H22" s="126"/>
      <c r="I22" s="133"/>
      <c r="J22" s="133"/>
      <c r="K22" s="125"/>
    </row>
    <row r="23" spans="2:11" ht="13.5" thickBot="1">
      <c r="B23" s="125"/>
      <c r="C23" s="160" t="s">
        <v>93</v>
      </c>
      <c r="D23" s="1748">
        <f>'Анкета ИП или ООО '!H61</f>
        <v>0</v>
      </c>
      <c r="E23" s="1748"/>
      <c r="F23" s="1748"/>
      <c r="G23" s="1748"/>
      <c r="H23" s="129"/>
      <c r="I23" s="133"/>
      <c r="J23" s="133"/>
      <c r="K23" s="125"/>
    </row>
    <row r="24" spans="2:11" ht="3.75" customHeight="1">
      <c r="B24" s="125"/>
      <c r="F24" s="147"/>
      <c r="I24" s="133"/>
      <c r="J24" s="133"/>
      <c r="K24" s="125"/>
    </row>
    <row r="25" spans="2:11" ht="3.75" customHeight="1">
      <c r="B25" s="125"/>
      <c r="F25" s="147"/>
      <c r="I25" s="133"/>
      <c r="J25" s="133"/>
      <c r="K25" s="125"/>
    </row>
    <row r="26" spans="2:11" ht="3.75" customHeight="1">
      <c r="B26" s="125"/>
      <c r="C26" s="133"/>
      <c r="D26" s="133"/>
      <c r="E26" s="133"/>
      <c r="F26" s="148"/>
      <c r="G26" s="125"/>
      <c r="H26" s="133"/>
      <c r="I26" s="133"/>
      <c r="J26" s="133"/>
      <c r="K26" s="125"/>
    </row>
    <row r="27" spans="2:11" ht="3.75" customHeight="1">
      <c r="B27" s="125"/>
      <c r="C27" s="133"/>
      <c r="D27" s="133"/>
      <c r="E27" s="133"/>
      <c r="F27" s="148"/>
      <c r="G27" s="125"/>
      <c r="H27" s="133"/>
      <c r="I27" s="133"/>
      <c r="J27" s="133"/>
      <c r="K27" s="125"/>
    </row>
    <row r="28" spans="2:11" ht="3.75" customHeight="1">
      <c r="B28" s="125"/>
      <c r="C28" s="133"/>
      <c r="D28" s="133"/>
      <c r="E28" s="133"/>
      <c r="F28" s="148"/>
      <c r="G28" s="125"/>
      <c r="H28" s="133"/>
      <c r="I28" s="133"/>
      <c r="J28" s="133"/>
      <c r="K28" s="125"/>
    </row>
    <row r="29" spans="2:11" ht="3.75" customHeight="1">
      <c r="B29" s="125"/>
      <c r="C29" s="133"/>
      <c r="D29" s="133"/>
      <c r="E29" s="133"/>
      <c r="F29" s="148"/>
      <c r="G29" s="125"/>
      <c r="H29" s="133"/>
      <c r="I29" s="133"/>
      <c r="J29" s="133"/>
      <c r="K29" s="125"/>
    </row>
    <row r="30" spans="2:11" ht="12.75">
      <c r="B30" s="125"/>
      <c r="C30" s="133"/>
      <c r="D30" s="133"/>
      <c r="E30" s="133"/>
      <c r="F30" s="148"/>
      <c r="G30" s="125"/>
      <c r="H30" s="133"/>
      <c r="I30" s="133"/>
      <c r="J30" s="133"/>
      <c r="K30" s="125"/>
    </row>
    <row r="31" spans="2:11" ht="13.5" thickBot="1">
      <c r="B31" s="125"/>
      <c r="C31" s="133"/>
      <c r="D31" s="133"/>
      <c r="E31" s="133"/>
      <c r="F31" s="148"/>
      <c r="G31" s="125"/>
      <c r="H31" s="133"/>
      <c r="I31" s="133"/>
      <c r="J31" s="133"/>
      <c r="K31" s="125"/>
    </row>
    <row r="32" spans="2:11" ht="12.75">
      <c r="B32" s="125"/>
      <c r="C32" s="1737" t="s">
        <v>87</v>
      </c>
      <c r="D32" s="1738"/>
      <c r="E32" s="1738"/>
      <c r="F32" s="1738"/>
      <c r="G32" s="1738"/>
      <c r="H32" s="1739"/>
      <c r="I32" s="133"/>
      <c r="J32" s="133"/>
      <c r="K32" s="125"/>
    </row>
    <row r="33" spans="2:11" ht="12.75">
      <c r="B33" s="125"/>
      <c r="C33" s="166"/>
      <c r="D33" s="165"/>
      <c r="E33" s="165"/>
      <c r="F33" s="165"/>
      <c r="G33" s="165" t="s">
        <v>91</v>
      </c>
      <c r="H33" s="164" t="s">
        <v>92</v>
      </c>
      <c r="I33" s="133"/>
      <c r="J33" s="133"/>
      <c r="K33" s="125"/>
    </row>
    <row r="34" spans="2:11" ht="12.75">
      <c r="B34" s="125"/>
      <c r="C34" s="1750" t="s">
        <v>88</v>
      </c>
      <c r="D34" s="1751"/>
      <c r="E34" s="1751"/>
      <c r="F34" s="1751"/>
      <c r="G34" s="125">
        <f>'Анкета ИП или ООО '!H57</f>
        <v>0</v>
      </c>
      <c r="H34" s="142">
        <f>'Анкета ИП или ООО '!H58</f>
        <v>0</v>
      </c>
      <c r="I34" s="133"/>
      <c r="J34" s="133"/>
      <c r="K34" s="125"/>
    </row>
    <row r="35" spans="2:11" ht="13.5" thickBot="1">
      <c r="B35" s="125"/>
      <c r="C35" s="1752" t="s">
        <v>89</v>
      </c>
      <c r="D35" s="1753"/>
      <c r="E35" s="1753"/>
      <c r="F35" s="1753"/>
      <c r="G35" s="175">
        <f>'Анкета ИП или ООО '!X57</f>
        <v>0</v>
      </c>
      <c r="H35" s="176">
        <f>'Анкета ИП или ООО '!X58</f>
        <v>0</v>
      </c>
      <c r="I35" s="133"/>
      <c r="J35" s="133"/>
      <c r="K35" s="125"/>
    </row>
    <row r="36" spans="2:11" ht="12.75">
      <c r="B36" s="125"/>
      <c r="C36" s="133"/>
      <c r="D36" s="133"/>
      <c r="E36" s="133"/>
      <c r="F36" s="159"/>
      <c r="G36" s="125"/>
      <c r="H36" s="133"/>
      <c r="I36" s="133"/>
      <c r="J36" s="133"/>
      <c r="K36" s="125"/>
    </row>
    <row r="37" spans="2:11" ht="12.75">
      <c r="B37" s="1733"/>
      <c r="C37" s="1733"/>
      <c r="D37" s="1733"/>
      <c r="E37" s="1733"/>
      <c r="F37" s="1733"/>
      <c r="G37" s="1733"/>
      <c r="H37" s="1733"/>
      <c r="I37" s="1733"/>
      <c r="J37" s="1733"/>
      <c r="K37" s="1733"/>
    </row>
    <row r="38" spans="2:11" ht="12.75">
      <c r="B38" s="125"/>
      <c r="C38" s="125"/>
      <c r="D38" s="125"/>
      <c r="E38" s="125"/>
      <c r="F38" s="159"/>
      <c r="G38" s="125"/>
      <c r="H38" s="125"/>
      <c r="I38" s="125"/>
      <c r="J38" s="125"/>
      <c r="K38" s="125"/>
    </row>
    <row r="39" spans="2:11" ht="12.75">
      <c r="B39" s="125"/>
      <c r="C39" s="125"/>
      <c r="D39" s="125"/>
      <c r="E39" s="125"/>
      <c r="F39" s="159"/>
      <c r="G39" s="125"/>
      <c r="H39" s="125"/>
      <c r="I39" s="125"/>
      <c r="J39" s="125"/>
      <c r="K39" s="125"/>
    </row>
    <row r="40" spans="2:11" ht="12.75">
      <c r="B40" s="125"/>
      <c r="C40" s="125"/>
      <c r="D40" s="125"/>
      <c r="E40" s="125"/>
      <c r="F40" s="159"/>
      <c r="G40" s="125"/>
      <c r="H40" s="125"/>
      <c r="I40" s="125"/>
      <c r="J40" s="125"/>
      <c r="K40" s="125"/>
    </row>
    <row r="41" spans="2:11" ht="12.75"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ht="15" customHeight="1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4" spans="1:22" ht="12.75">
      <c r="A54" s="1740" t="s">
        <v>244</v>
      </c>
      <c r="B54" s="1733"/>
      <c r="C54" s="1733"/>
      <c r="D54" s="1733"/>
      <c r="E54" s="1733"/>
      <c r="F54" s="1733"/>
      <c r="G54" s="1733"/>
      <c r="H54" s="1733"/>
      <c r="I54" s="1733"/>
      <c r="J54" s="1733"/>
      <c r="K54" s="1733"/>
      <c r="L54" s="1733"/>
      <c r="M54" s="1733"/>
      <c r="N54" s="1733"/>
      <c r="O54" s="1733"/>
      <c r="P54" s="1733"/>
      <c r="Q54" s="1733"/>
      <c r="R54" s="1733"/>
      <c r="S54" s="1733"/>
      <c r="T54" s="1733"/>
      <c r="U54" s="1733"/>
      <c r="V54" s="1733"/>
    </row>
    <row r="55" ht="13.5" thickBot="1"/>
    <row r="56" spans="1:56" ht="12.75">
      <c r="A56" s="1749" t="s">
        <v>80</v>
      </c>
      <c r="B56" s="1745"/>
      <c r="C56" s="1745"/>
      <c r="D56" s="1745"/>
      <c r="E56" s="1746"/>
      <c r="G56" s="1748" t="s">
        <v>66</v>
      </c>
      <c r="H56" s="1748"/>
      <c r="I56" s="1748"/>
      <c r="J56" s="1748"/>
      <c r="M56" s="1748" t="s">
        <v>98</v>
      </c>
      <c r="N56" s="1748"/>
      <c r="O56" s="1748"/>
      <c r="P56" s="1748"/>
      <c r="S56" s="1748" t="s">
        <v>101</v>
      </c>
      <c r="T56" s="1748"/>
      <c r="U56" s="1748"/>
      <c r="V56" s="1748"/>
      <c r="AL56" s="1749" t="s">
        <v>104</v>
      </c>
      <c r="AM56" s="1745"/>
      <c r="AN56" s="1745"/>
      <c r="AO56" s="1746"/>
      <c r="AQ56" s="1756" t="s">
        <v>108</v>
      </c>
      <c r="AR56" s="1748"/>
      <c r="AS56" s="1748"/>
      <c r="AT56" s="1757"/>
      <c r="AV56" s="1749" t="s">
        <v>437</v>
      </c>
      <c r="AW56" s="1745"/>
      <c r="AX56" s="1745"/>
      <c r="AY56" s="1746"/>
      <c r="BA56" s="1749" t="s">
        <v>110</v>
      </c>
      <c r="BB56" s="1745"/>
      <c r="BC56" s="1745"/>
      <c r="BD56" s="1746"/>
    </row>
    <row r="57" spans="1:56" ht="12.75">
      <c r="A57" s="124" t="s">
        <v>63</v>
      </c>
      <c r="B57" s="125">
        <f>'Анкета ИП или ООО '!H12</f>
        <v>0</v>
      </c>
      <c r="C57" s="125"/>
      <c r="D57" s="125"/>
      <c r="E57" s="126"/>
      <c r="G57" s="121" t="s">
        <v>63</v>
      </c>
      <c r="H57" s="121">
        <f>'Учредители ООО или ОАО'!H17</f>
        <v>0</v>
      </c>
      <c r="M57" s="121" t="s">
        <v>63</v>
      </c>
      <c r="N57" s="121">
        <f>'Учредители ООО или ОАО'!H43</f>
        <v>0</v>
      </c>
      <c r="S57" s="121" t="s">
        <v>63</v>
      </c>
      <c r="T57" s="121">
        <f>'Учредители ООО или ОАО'!H69</f>
        <v>0</v>
      </c>
      <c r="AL57" s="124" t="s">
        <v>63</v>
      </c>
      <c r="AM57" s="125">
        <f>'Дополнительные Поручители'!H15</f>
        <v>0</v>
      </c>
      <c r="AN57" s="125"/>
      <c r="AO57" s="126"/>
      <c r="AQ57" s="124" t="s">
        <v>63</v>
      </c>
      <c r="AR57" s="125">
        <f>'Дополнительные Поручители'!H75</f>
        <v>0</v>
      </c>
      <c r="AS57" s="125"/>
      <c r="AT57" s="126"/>
      <c r="AV57" s="124" t="s">
        <v>63</v>
      </c>
      <c r="AW57" s="125">
        <f>'Дополнительные Поручители'!H134</f>
        <v>0</v>
      </c>
      <c r="AX57" s="125"/>
      <c r="AY57" s="126"/>
      <c r="BA57" s="124" t="s">
        <v>63</v>
      </c>
      <c r="BB57" s="125">
        <f>'Дополнительные Поручители'!H194</f>
        <v>0</v>
      </c>
      <c r="BC57" s="125"/>
      <c r="BD57" s="126"/>
    </row>
    <row r="58" spans="1:56" ht="12.75">
      <c r="A58" s="124" t="s">
        <v>64</v>
      </c>
      <c r="B58" s="125">
        <f>'Анкета ИП или ООО '!W12</f>
        <v>0</v>
      </c>
      <c r="C58" s="125"/>
      <c r="D58" s="125"/>
      <c r="E58" s="126"/>
      <c r="G58" s="121" t="s">
        <v>64</v>
      </c>
      <c r="H58" s="121">
        <f>'Учредители ООО или ОАО'!V17</f>
        <v>0</v>
      </c>
      <c r="M58" s="121" t="s">
        <v>64</v>
      </c>
      <c r="N58" s="121">
        <f>'Учредители ООО или ОАО'!V43</f>
        <v>0</v>
      </c>
      <c r="S58" s="121" t="s">
        <v>64</v>
      </c>
      <c r="T58" s="121">
        <f>'Учредители ООО или ОАО'!V69</f>
        <v>0</v>
      </c>
      <c r="AL58" s="124" t="s">
        <v>64</v>
      </c>
      <c r="AM58" s="125">
        <f>'Дополнительные Поручители'!V15</f>
        <v>0</v>
      </c>
      <c r="AN58" s="125"/>
      <c r="AO58" s="126"/>
      <c r="AQ58" s="124" t="s">
        <v>64</v>
      </c>
      <c r="AR58" s="125">
        <f>'Дополнительные Поручители'!V75</f>
        <v>0</v>
      </c>
      <c r="AS58" s="125"/>
      <c r="AT58" s="126"/>
      <c r="AV58" s="124" t="s">
        <v>64</v>
      </c>
      <c r="AW58" s="125">
        <f>'Дополнительные Поручители'!V134</f>
        <v>0</v>
      </c>
      <c r="AX58" s="125"/>
      <c r="AY58" s="126"/>
      <c r="BA58" s="124" t="s">
        <v>64</v>
      </c>
      <c r="BB58" s="125">
        <f>'Дополнительные Поручители'!V194</f>
        <v>0</v>
      </c>
      <c r="BC58" s="125"/>
      <c r="BD58" s="126"/>
    </row>
    <row r="59" spans="1:56" ht="12.75">
      <c r="A59" s="124" t="s">
        <v>65</v>
      </c>
      <c r="B59" s="125">
        <f>'Анкета ИП или ООО '!AF12</f>
        <v>0</v>
      </c>
      <c r="C59" s="125"/>
      <c r="D59" s="125"/>
      <c r="E59" s="126"/>
      <c r="G59" s="121" t="s">
        <v>65</v>
      </c>
      <c r="H59" s="121">
        <f>'Учредители ООО или ОАО'!AE17</f>
        <v>0</v>
      </c>
      <c r="M59" s="121" t="s">
        <v>65</v>
      </c>
      <c r="N59" s="121">
        <f>'Учредители ООО или ОАО'!AE43</f>
        <v>0</v>
      </c>
      <c r="S59" s="121" t="s">
        <v>65</v>
      </c>
      <c r="T59" s="121">
        <f>'Учредители ООО или ОАО'!AE69</f>
        <v>0</v>
      </c>
      <c r="AL59" s="124" t="s">
        <v>65</v>
      </c>
      <c r="AM59" s="125">
        <f>'Дополнительные Поручители'!AE15</f>
        <v>0</v>
      </c>
      <c r="AN59" s="125"/>
      <c r="AO59" s="126"/>
      <c r="AQ59" s="124" t="s">
        <v>65</v>
      </c>
      <c r="AR59" s="125">
        <f>'Дополнительные Поручители'!AE75</f>
        <v>0</v>
      </c>
      <c r="AS59" s="125"/>
      <c r="AT59" s="126"/>
      <c r="AV59" s="124" t="s">
        <v>65</v>
      </c>
      <c r="AW59" s="125">
        <f>'Дополнительные Поручители'!AE134</f>
        <v>0</v>
      </c>
      <c r="AX59" s="125"/>
      <c r="AY59" s="126"/>
      <c r="BA59" s="124" t="s">
        <v>65</v>
      </c>
      <c r="BB59" s="125">
        <f>'Дополнительные Поручители'!AE194</f>
        <v>0</v>
      </c>
      <c r="BC59" s="125"/>
      <c r="BD59" s="126"/>
    </row>
    <row r="60" spans="1:56" ht="13.5" thickBot="1">
      <c r="A60" s="127" t="s">
        <v>337</v>
      </c>
      <c r="B60" s="155">
        <f>'Анкета ИП или ООО '!AE13</f>
        <v>0</v>
      </c>
      <c r="C60" s="128"/>
      <c r="D60" s="128"/>
      <c r="E60" s="129"/>
      <c r="G60" s="121" t="s">
        <v>337</v>
      </c>
      <c r="H60" s="143">
        <f>'Учредители ООО или ОАО'!AC18</f>
        <v>0</v>
      </c>
      <c r="M60" s="121" t="s">
        <v>337</v>
      </c>
      <c r="N60" s="143">
        <f>'Учредители ООО или ОАО'!AC44</f>
        <v>0</v>
      </c>
      <c r="S60" s="121" t="s">
        <v>337</v>
      </c>
      <c r="T60" s="143">
        <f>'Учредители ООО или ОАО'!AC70</f>
        <v>0</v>
      </c>
      <c r="AL60" s="124" t="s">
        <v>337</v>
      </c>
      <c r="AM60" s="144">
        <f>'Дополнительные Поручители'!AC16</f>
        <v>0</v>
      </c>
      <c r="AN60" s="125"/>
      <c r="AO60" s="126"/>
      <c r="AQ60" s="124" t="s">
        <v>337</v>
      </c>
      <c r="AR60" s="144">
        <f>'Дополнительные Поручители'!AC76</f>
        <v>0</v>
      </c>
      <c r="AS60" s="125"/>
      <c r="AT60" s="126"/>
      <c r="AV60" s="124" t="s">
        <v>337</v>
      </c>
      <c r="AW60" s="144">
        <f>'Дополнительные Поручители'!AC135</f>
        <v>0</v>
      </c>
      <c r="AX60" s="125"/>
      <c r="AY60" s="126"/>
      <c r="BA60" s="124" t="s">
        <v>337</v>
      </c>
      <c r="BB60" s="144">
        <f>'Дополнительные Поручители'!AC195</f>
        <v>0</v>
      </c>
      <c r="BC60" s="125"/>
      <c r="BD60" s="126"/>
    </row>
    <row r="61" spans="7:56" ht="12.75">
      <c r="G61" s="121" t="s">
        <v>95</v>
      </c>
      <c r="H61" s="111">
        <f>'Учредители ООО или ОАО'!AB16</f>
        <v>0</v>
      </c>
      <c r="M61" s="121" t="s">
        <v>95</v>
      </c>
      <c r="N61" s="111">
        <f>'Учредители ООО или ОАО'!AB42</f>
        <v>0</v>
      </c>
      <c r="S61" s="121" t="s">
        <v>95</v>
      </c>
      <c r="T61" s="111">
        <f>'Учредители ООО или ОАО'!AB68</f>
        <v>0</v>
      </c>
      <c r="AL61" s="124"/>
      <c r="AM61" s="125"/>
      <c r="AN61" s="125"/>
      <c r="AO61" s="126"/>
      <c r="AQ61" s="124"/>
      <c r="AR61" s="125"/>
      <c r="AS61" s="125"/>
      <c r="AT61" s="126"/>
      <c r="AV61" s="124"/>
      <c r="AW61" s="125"/>
      <c r="AX61" s="125"/>
      <c r="AY61" s="126"/>
      <c r="BA61" s="124"/>
      <c r="BB61" s="125"/>
      <c r="BC61" s="125"/>
      <c r="BD61" s="126"/>
    </row>
    <row r="62" spans="38:56" ht="13.5" thickBot="1">
      <c r="AL62" s="124"/>
      <c r="AM62" s="125"/>
      <c r="AN62" s="125"/>
      <c r="AO62" s="126"/>
      <c r="AQ62" s="124"/>
      <c r="AR62" s="125"/>
      <c r="AS62" s="125"/>
      <c r="AT62" s="126"/>
      <c r="AV62" s="124"/>
      <c r="AW62" s="125"/>
      <c r="AX62" s="125"/>
      <c r="AY62" s="126"/>
      <c r="BA62" s="124"/>
      <c r="BB62" s="125"/>
      <c r="BC62" s="125"/>
      <c r="BD62" s="126"/>
    </row>
    <row r="63" spans="1:56" ht="12.75">
      <c r="A63" s="1725" t="s">
        <v>67</v>
      </c>
      <c r="B63" s="1726"/>
      <c r="C63" s="1726"/>
      <c r="D63" s="1726"/>
      <c r="E63" s="1727"/>
      <c r="G63" s="1755" t="s">
        <v>67</v>
      </c>
      <c r="H63" s="1755"/>
      <c r="I63" s="1755"/>
      <c r="J63" s="1755"/>
      <c r="M63" s="1755" t="s">
        <v>67</v>
      </c>
      <c r="N63" s="1755"/>
      <c r="O63" s="1755"/>
      <c r="P63" s="1755"/>
      <c r="S63" s="1755" t="s">
        <v>67</v>
      </c>
      <c r="T63" s="1755"/>
      <c r="U63" s="1755"/>
      <c r="V63" s="1755"/>
      <c r="AL63" s="1732" t="s">
        <v>67</v>
      </c>
      <c r="AM63" s="1733"/>
      <c r="AN63" s="1733"/>
      <c r="AO63" s="1741"/>
      <c r="AQ63" s="1732" t="s">
        <v>67</v>
      </c>
      <c r="AR63" s="1733"/>
      <c r="AS63" s="1733"/>
      <c r="AT63" s="1741"/>
      <c r="AV63" s="1732" t="s">
        <v>67</v>
      </c>
      <c r="AW63" s="1733"/>
      <c r="AX63" s="1733"/>
      <c r="AY63" s="1741"/>
      <c r="BA63" s="1732" t="s">
        <v>67</v>
      </c>
      <c r="BB63" s="1733"/>
      <c r="BC63" s="1733"/>
      <c r="BD63" s="1741"/>
    </row>
    <row r="64" spans="1:56" ht="12.75">
      <c r="A64" s="124" t="s">
        <v>52</v>
      </c>
      <c r="B64" s="125">
        <f>'Анкета ИП или ООО '!K15</f>
        <v>0</v>
      </c>
      <c r="C64" s="125"/>
      <c r="D64" s="125"/>
      <c r="E64" s="126"/>
      <c r="G64" s="121" t="s">
        <v>52</v>
      </c>
      <c r="H64" s="121">
        <f>'Учредители ООО или ОАО'!K26</f>
        <v>0</v>
      </c>
      <c r="M64" s="121" t="s">
        <v>52</v>
      </c>
      <c r="N64" s="121">
        <f>'Учредители ООО или ОАО'!K52</f>
        <v>0</v>
      </c>
      <c r="S64" s="121" t="s">
        <v>52</v>
      </c>
      <c r="T64" s="121">
        <f>'Учредители ООО или ОАО'!K78</f>
        <v>0</v>
      </c>
      <c r="AL64" s="124" t="s">
        <v>52</v>
      </c>
      <c r="AM64" s="125">
        <f>'Дополнительные Поручители'!K25</f>
        <v>0</v>
      </c>
      <c r="AN64" s="125"/>
      <c r="AO64" s="126"/>
      <c r="AQ64" s="124" t="s">
        <v>52</v>
      </c>
      <c r="AR64" s="125">
        <f>'Дополнительные Поручители'!K86</f>
        <v>0</v>
      </c>
      <c r="AS64" s="125"/>
      <c r="AT64" s="126"/>
      <c r="AV64" s="124" t="s">
        <v>52</v>
      </c>
      <c r="AW64" s="125">
        <f>'Дополнительные Поручители'!K145</f>
        <v>0</v>
      </c>
      <c r="AX64" s="125"/>
      <c r="AY64" s="126"/>
      <c r="BA64" s="124" t="s">
        <v>52</v>
      </c>
      <c r="BB64" s="125">
        <f>'Дополнительные Поручители'!K205</f>
        <v>0</v>
      </c>
      <c r="BC64" s="125"/>
      <c r="BD64" s="126"/>
    </row>
    <row r="65" spans="1:56" ht="12.75">
      <c r="A65" s="124" t="s">
        <v>118</v>
      </c>
      <c r="B65" s="125">
        <f>'Анкета ИП или ООО '!P15</f>
        <v>0</v>
      </c>
      <c r="C65" s="125"/>
      <c r="D65" s="125"/>
      <c r="E65" s="126"/>
      <c r="G65" s="121" t="s">
        <v>118</v>
      </c>
      <c r="H65" s="121">
        <f>'Учредители ООО или ОАО'!P26</f>
        <v>0</v>
      </c>
      <c r="M65" s="121" t="s">
        <v>118</v>
      </c>
      <c r="N65" s="121">
        <f>'Учредители ООО или ОАО'!P52</f>
        <v>0</v>
      </c>
      <c r="S65" s="121" t="s">
        <v>118</v>
      </c>
      <c r="T65" s="121">
        <f>'Учредители ООО или ОАО'!P78</f>
        <v>0</v>
      </c>
      <c r="AL65" s="124" t="s">
        <v>118</v>
      </c>
      <c r="AM65" s="125">
        <f>'Дополнительные Поручители'!P25</f>
        <v>0</v>
      </c>
      <c r="AN65" s="125"/>
      <c r="AO65" s="126"/>
      <c r="AQ65" s="124" t="s">
        <v>118</v>
      </c>
      <c r="AR65" s="125">
        <f>'Дополнительные Поручители'!P86</f>
        <v>0</v>
      </c>
      <c r="AS65" s="125"/>
      <c r="AT65" s="126"/>
      <c r="AV65" s="124" t="s">
        <v>118</v>
      </c>
      <c r="AW65" s="125">
        <f>'Дополнительные Поручители'!P145</f>
        <v>0</v>
      </c>
      <c r="AX65" s="125"/>
      <c r="AY65" s="126"/>
      <c r="BA65" s="124" t="s">
        <v>118</v>
      </c>
      <c r="BB65" s="125">
        <f>'Дополнительные Поручители'!P205</f>
        <v>0</v>
      </c>
      <c r="BC65" s="125"/>
      <c r="BD65" s="126"/>
    </row>
    <row r="66" spans="1:56" ht="12.75">
      <c r="A66" s="124" t="s">
        <v>328</v>
      </c>
      <c r="B66" s="125">
        <f>'Анкета ИП или ООО '!W15</f>
        <v>0</v>
      </c>
      <c r="C66" s="125"/>
      <c r="D66" s="125"/>
      <c r="E66" s="126"/>
      <c r="G66" s="121" t="s">
        <v>328</v>
      </c>
      <c r="H66" s="121">
        <f>'Учредители ООО или ОАО'!W26</f>
        <v>0</v>
      </c>
      <c r="M66" s="121" t="s">
        <v>328</v>
      </c>
      <c r="N66" s="121">
        <f>'Учредители ООО или ОАО'!W52</f>
        <v>0</v>
      </c>
      <c r="S66" s="121" t="s">
        <v>328</v>
      </c>
      <c r="T66" s="121">
        <f>'Учредители ООО или ОАО'!W78</f>
        <v>0</v>
      </c>
      <c r="AL66" s="124" t="s">
        <v>328</v>
      </c>
      <c r="AM66" s="125">
        <f>'Дополнительные Поручители'!W25</f>
        <v>0</v>
      </c>
      <c r="AN66" s="125"/>
      <c r="AO66" s="126"/>
      <c r="AQ66" s="124" t="s">
        <v>328</v>
      </c>
      <c r="AR66" s="125">
        <f>'Дополнительные Поручители'!W86</f>
        <v>0</v>
      </c>
      <c r="AS66" s="125"/>
      <c r="AT66" s="126"/>
      <c r="AV66" s="124" t="s">
        <v>328</v>
      </c>
      <c r="AW66" s="125">
        <f>'Дополнительные Поручители'!W145</f>
        <v>0</v>
      </c>
      <c r="AX66" s="125"/>
      <c r="AY66" s="126"/>
      <c r="BA66" s="124" t="s">
        <v>328</v>
      </c>
      <c r="BB66" s="125">
        <f>'Дополнительные Поручители'!W205</f>
        <v>0</v>
      </c>
      <c r="BC66" s="125"/>
      <c r="BD66" s="126"/>
    </row>
    <row r="67" spans="1:56" ht="12.75">
      <c r="A67" s="124" t="s">
        <v>386</v>
      </c>
      <c r="B67" s="144">
        <f>'Анкета ИП или ООО '!AE15</f>
        <v>0</v>
      </c>
      <c r="C67" s="125"/>
      <c r="D67" s="125"/>
      <c r="E67" s="126"/>
      <c r="G67" s="121" t="s">
        <v>386</v>
      </c>
      <c r="H67" s="143">
        <f>'Учредители ООО или ОАО'!AD26</f>
        <v>0</v>
      </c>
      <c r="M67" s="121" t="s">
        <v>386</v>
      </c>
      <c r="N67" s="143">
        <f>'Учредители ООО или ОАО'!AD52</f>
        <v>0</v>
      </c>
      <c r="S67" s="121" t="s">
        <v>386</v>
      </c>
      <c r="T67" s="143">
        <f>'Учредители ООО или ОАО'!AD78</f>
        <v>0</v>
      </c>
      <c r="AL67" s="124" t="s">
        <v>386</v>
      </c>
      <c r="AM67" s="144">
        <f>'Дополнительные Поручители'!AD25</f>
        <v>0</v>
      </c>
      <c r="AN67" s="125"/>
      <c r="AO67" s="126"/>
      <c r="AQ67" s="124" t="s">
        <v>386</v>
      </c>
      <c r="AR67" s="144">
        <f>'Дополнительные Поручители'!AD86</f>
        <v>0</v>
      </c>
      <c r="AS67" s="125"/>
      <c r="AT67" s="126"/>
      <c r="AV67" s="124" t="s">
        <v>386</v>
      </c>
      <c r="AW67" s="144">
        <f>'Дополнительные Поручители'!AD145</f>
        <v>0</v>
      </c>
      <c r="AX67" s="125"/>
      <c r="AY67" s="126"/>
      <c r="BA67" s="124" t="s">
        <v>386</v>
      </c>
      <c r="BB67" s="144">
        <f>'Дополнительные Поручители'!AD205</f>
        <v>0</v>
      </c>
      <c r="BC67" s="125"/>
      <c r="BD67" s="126"/>
    </row>
    <row r="68" spans="1:56" ht="13.5" thickBot="1">
      <c r="A68" s="127" t="s">
        <v>81</v>
      </c>
      <c r="B68" s="128">
        <f>'Анкета ИП или ООО '!AH15</f>
        <v>0</v>
      </c>
      <c r="C68" s="128"/>
      <c r="D68" s="128"/>
      <c r="E68" s="129"/>
      <c r="G68" s="121" t="s">
        <v>81</v>
      </c>
      <c r="H68" s="121">
        <f>'Учредители ООО или ОАО'!AJ26</f>
        <v>0</v>
      </c>
      <c r="M68" s="121" t="s">
        <v>81</v>
      </c>
      <c r="N68" s="121">
        <f>'Учредители ООО или ОАО'!AJ52</f>
        <v>0</v>
      </c>
      <c r="S68" s="121" t="s">
        <v>81</v>
      </c>
      <c r="T68" s="121">
        <f>'Учредители ООО или ОАО'!AJ78</f>
        <v>0</v>
      </c>
      <c r="AL68" s="124" t="s">
        <v>81</v>
      </c>
      <c r="AM68" s="125">
        <f>'Дополнительные Поручители'!AJ25</f>
        <v>0</v>
      </c>
      <c r="AN68" s="125"/>
      <c r="AO68" s="126"/>
      <c r="AQ68" s="124" t="s">
        <v>81</v>
      </c>
      <c r="AR68" s="125">
        <f>'Дополнительные Поручители'!AJ86</f>
        <v>0</v>
      </c>
      <c r="AS68" s="125"/>
      <c r="AT68" s="126"/>
      <c r="AV68" s="124" t="s">
        <v>81</v>
      </c>
      <c r="AW68" s="125">
        <f>'Дополнительные Поручители'!AJ145</f>
        <v>0</v>
      </c>
      <c r="AX68" s="125"/>
      <c r="AY68" s="126"/>
      <c r="BA68" s="124" t="s">
        <v>81</v>
      </c>
      <c r="BB68" s="125">
        <f>'Дополнительные Поручители'!AJ205</f>
        <v>0</v>
      </c>
      <c r="BC68" s="125"/>
      <c r="BD68" s="126"/>
    </row>
    <row r="69" spans="38:56" ht="13.5" thickBot="1">
      <c r="AL69" s="124"/>
      <c r="AM69" s="125"/>
      <c r="AN69" s="125"/>
      <c r="AO69" s="126"/>
      <c r="AQ69" s="124"/>
      <c r="AR69" s="125"/>
      <c r="AS69" s="125"/>
      <c r="AT69" s="126"/>
      <c r="AV69" s="124"/>
      <c r="AW69" s="125"/>
      <c r="AX69" s="125"/>
      <c r="AY69" s="126"/>
      <c r="BA69" s="124"/>
      <c r="BB69" s="125"/>
      <c r="BC69" s="125"/>
      <c r="BD69" s="126"/>
    </row>
    <row r="70" spans="1:56" ht="12.75">
      <c r="A70" s="1744" t="s">
        <v>242</v>
      </c>
      <c r="B70" s="1745"/>
      <c r="C70" s="1745"/>
      <c r="D70" s="1745"/>
      <c r="E70" s="1746"/>
      <c r="G70" s="1733" t="s">
        <v>242</v>
      </c>
      <c r="H70" s="1733"/>
      <c r="I70" s="1733"/>
      <c r="J70" s="1733"/>
      <c r="M70" s="1733" t="s">
        <v>242</v>
      </c>
      <c r="N70" s="1733"/>
      <c r="O70" s="1733"/>
      <c r="P70" s="1733"/>
      <c r="S70" s="1733" t="s">
        <v>242</v>
      </c>
      <c r="T70" s="1733"/>
      <c r="U70" s="1733"/>
      <c r="V70" s="1733"/>
      <c r="W70" s="133"/>
      <c r="AL70" s="1732" t="s">
        <v>242</v>
      </c>
      <c r="AM70" s="1733"/>
      <c r="AN70" s="1733"/>
      <c r="AO70" s="1741"/>
      <c r="AQ70" s="1732" t="s">
        <v>242</v>
      </c>
      <c r="AR70" s="1733"/>
      <c r="AS70" s="1733"/>
      <c r="AT70" s="1741"/>
      <c r="AV70" s="1732" t="s">
        <v>242</v>
      </c>
      <c r="AW70" s="1733"/>
      <c r="AX70" s="1733"/>
      <c r="AY70" s="1741"/>
      <c r="BA70" s="1732" t="s">
        <v>242</v>
      </c>
      <c r="BB70" s="1733"/>
      <c r="BC70" s="1733"/>
      <c r="BD70" s="1741"/>
    </row>
    <row r="71" spans="1:56" ht="12.75">
      <c r="A71" s="145" t="s">
        <v>341</v>
      </c>
      <c r="B71" s="125">
        <f>'Анкета ИП или ООО '!N16</f>
        <v>0</v>
      </c>
      <c r="C71" s="125"/>
      <c r="D71" s="125"/>
      <c r="E71" s="126"/>
      <c r="G71" s="145" t="s">
        <v>341</v>
      </c>
      <c r="H71" s="125">
        <f>'Учредители ООО или ОАО'!J20</f>
        <v>0</v>
      </c>
      <c r="I71" s="125"/>
      <c r="J71" s="125"/>
      <c r="M71" s="145" t="s">
        <v>341</v>
      </c>
      <c r="N71" s="125">
        <f>'Учредители ООО или ОАО'!J46</f>
        <v>0</v>
      </c>
      <c r="O71" s="125"/>
      <c r="P71" s="125"/>
      <c r="S71" s="145" t="s">
        <v>341</v>
      </c>
      <c r="T71" s="125">
        <f>'Учредители ООО или ОАО'!J72</f>
        <v>0</v>
      </c>
      <c r="U71" s="125"/>
      <c r="V71" s="125"/>
      <c r="W71" s="148"/>
      <c r="AL71" s="157" t="s">
        <v>341</v>
      </c>
      <c r="AM71" s="125">
        <f>'Дополнительные Поручители'!J18</f>
        <v>0</v>
      </c>
      <c r="AN71" s="125"/>
      <c r="AO71" s="126"/>
      <c r="AQ71" s="157" t="s">
        <v>341</v>
      </c>
      <c r="AR71" s="125">
        <f>'Дополнительные Поручители'!J78</f>
        <v>0</v>
      </c>
      <c r="AS71" s="125"/>
      <c r="AT71" s="126"/>
      <c r="AV71" s="157" t="s">
        <v>341</v>
      </c>
      <c r="AW71" s="125">
        <f>'Дополнительные Поручители'!J137</f>
        <v>0</v>
      </c>
      <c r="AX71" s="125"/>
      <c r="AY71" s="126"/>
      <c r="BA71" s="157" t="s">
        <v>341</v>
      </c>
      <c r="BB71" s="125">
        <f>'Дополнительные Поручители'!J197</f>
        <v>0</v>
      </c>
      <c r="BC71" s="125"/>
      <c r="BD71" s="126"/>
    </row>
    <row r="72" spans="1:56" ht="12" customHeight="1">
      <c r="A72" s="145" t="s">
        <v>343</v>
      </c>
      <c r="B72" s="125">
        <f>'Анкета ИП или ООО '!AE16</f>
        <v>0</v>
      </c>
      <c r="C72" s="125"/>
      <c r="D72" s="125"/>
      <c r="E72" s="126"/>
      <c r="G72" s="145" t="s">
        <v>343</v>
      </c>
      <c r="H72" s="125">
        <f>'Учредители ООО или ОАО'!Z20</f>
        <v>0</v>
      </c>
      <c r="I72" s="125"/>
      <c r="J72" s="125"/>
      <c r="M72" s="145" t="s">
        <v>343</v>
      </c>
      <c r="N72" s="125">
        <f>'Учредители ООО или ОАО'!Z46</f>
        <v>0</v>
      </c>
      <c r="O72" s="125"/>
      <c r="P72" s="125"/>
      <c r="S72" s="145" t="s">
        <v>343</v>
      </c>
      <c r="T72" s="125">
        <f>'Учредители ООО или ОАО'!Z72</f>
        <v>0</v>
      </c>
      <c r="U72" s="125"/>
      <c r="V72" s="125"/>
      <c r="W72" s="148"/>
      <c r="AL72" s="157" t="s">
        <v>343</v>
      </c>
      <c r="AM72" s="125">
        <f>'Дополнительные Поручители'!Z18</f>
        <v>0</v>
      </c>
      <c r="AN72" s="125"/>
      <c r="AO72" s="126"/>
      <c r="AQ72" s="157" t="s">
        <v>343</v>
      </c>
      <c r="AR72" s="125">
        <f>'Дополнительные Поручители'!Z78</f>
        <v>0</v>
      </c>
      <c r="AS72" s="125"/>
      <c r="AT72" s="126"/>
      <c r="AV72" s="157" t="s">
        <v>343</v>
      </c>
      <c r="AW72" s="125">
        <f>'Дополнительные Поручители'!Z137</f>
        <v>0</v>
      </c>
      <c r="AX72" s="125"/>
      <c r="AY72" s="126"/>
      <c r="BA72" s="157" t="s">
        <v>343</v>
      </c>
      <c r="BB72" s="125">
        <f>'Дополнительные Поручители'!Z197</f>
        <v>0</v>
      </c>
      <c r="BC72" s="125"/>
      <c r="BD72" s="126"/>
    </row>
    <row r="73" spans="1:56" ht="12.75">
      <c r="A73" s="145" t="s">
        <v>344</v>
      </c>
      <c r="B73" s="125">
        <f>'Анкета ИП или ООО '!N17</f>
        <v>0</v>
      </c>
      <c r="C73" s="125"/>
      <c r="D73" s="125"/>
      <c r="E73" s="126"/>
      <c r="G73" s="145" t="s">
        <v>344</v>
      </c>
      <c r="H73" s="125">
        <f>'Учредители ООО или ОАО'!J21</f>
        <v>0</v>
      </c>
      <c r="I73" s="125"/>
      <c r="J73" s="125"/>
      <c r="M73" s="145" t="s">
        <v>344</v>
      </c>
      <c r="N73" s="125">
        <f>'Учредители ООО или ОАО'!J47</f>
        <v>0</v>
      </c>
      <c r="O73" s="125"/>
      <c r="P73" s="125"/>
      <c r="S73" s="145" t="s">
        <v>344</v>
      </c>
      <c r="T73" s="125">
        <f>'Учредители ООО или ОАО'!J73</f>
        <v>0</v>
      </c>
      <c r="U73" s="125"/>
      <c r="V73" s="125"/>
      <c r="W73" s="148"/>
      <c r="AL73" s="157" t="s">
        <v>344</v>
      </c>
      <c r="AM73" s="125">
        <f>'Дополнительные Поручители'!J19</f>
        <v>0</v>
      </c>
      <c r="AN73" s="125"/>
      <c r="AO73" s="126"/>
      <c r="AQ73" s="157" t="s">
        <v>344</v>
      </c>
      <c r="AR73" s="125">
        <f>'Дополнительные Поручители'!J79</f>
        <v>0</v>
      </c>
      <c r="AS73" s="125"/>
      <c r="AT73" s="126"/>
      <c r="AV73" s="157" t="s">
        <v>344</v>
      </c>
      <c r="AW73" s="125">
        <f>'Дополнительные Поручители'!J138</f>
        <v>0</v>
      </c>
      <c r="AX73" s="125"/>
      <c r="AY73" s="126"/>
      <c r="BA73" s="157" t="s">
        <v>344</v>
      </c>
      <c r="BB73" s="125">
        <f>'Дополнительные Поручители'!J198</f>
        <v>0</v>
      </c>
      <c r="BC73" s="125"/>
      <c r="BD73" s="126"/>
    </row>
    <row r="74" spans="1:56" ht="12.75">
      <c r="A74" s="145" t="s">
        <v>90</v>
      </c>
      <c r="B74" s="125">
        <f>'Анкета ИП или ООО '!AC17</f>
        <v>0</v>
      </c>
      <c r="C74" s="125"/>
      <c r="D74" s="125"/>
      <c r="E74" s="126"/>
      <c r="G74" s="145" t="s">
        <v>90</v>
      </c>
      <c r="H74" s="125">
        <f>'Учредители ООО или ОАО'!AC21</f>
        <v>0</v>
      </c>
      <c r="I74" s="125"/>
      <c r="J74" s="125"/>
      <c r="M74" s="145" t="s">
        <v>90</v>
      </c>
      <c r="N74" s="125">
        <f>'Учредители ООО или ОАО'!AC47</f>
        <v>0</v>
      </c>
      <c r="O74" s="125"/>
      <c r="P74" s="125"/>
      <c r="S74" s="145" t="s">
        <v>90</v>
      </c>
      <c r="T74" s="125">
        <f>'Учредители ООО или ОАО'!AC73</f>
        <v>0</v>
      </c>
      <c r="U74" s="125"/>
      <c r="V74" s="125"/>
      <c r="W74" s="148"/>
      <c r="AL74" s="157" t="s">
        <v>90</v>
      </c>
      <c r="AM74" s="125">
        <f>'Дополнительные Поручители'!AC19</f>
        <v>0</v>
      </c>
      <c r="AN74" s="125"/>
      <c r="AO74" s="126"/>
      <c r="AQ74" s="157" t="s">
        <v>90</v>
      </c>
      <c r="AR74" s="125">
        <f>'Дополнительные Поручители'!AC79</f>
        <v>0</v>
      </c>
      <c r="AS74" s="125"/>
      <c r="AT74" s="126"/>
      <c r="AV74" s="157" t="s">
        <v>90</v>
      </c>
      <c r="AW74" s="125">
        <f>'Дополнительные Поручители'!AC138</f>
        <v>0</v>
      </c>
      <c r="AX74" s="125"/>
      <c r="AY74" s="126"/>
      <c r="BA74" s="157" t="s">
        <v>90</v>
      </c>
      <c r="BB74" s="125">
        <f>'Дополнительные Поручители'!AC198</f>
        <v>0</v>
      </c>
      <c r="BC74" s="125"/>
      <c r="BD74" s="126"/>
    </row>
    <row r="75" spans="1:56" ht="13.5" thickBot="1">
      <c r="A75" s="149" t="s">
        <v>346</v>
      </c>
      <c r="B75" s="128">
        <f>'Анкета ИП или ООО '!AG17</f>
        <v>0</v>
      </c>
      <c r="C75" s="128"/>
      <c r="D75" s="128"/>
      <c r="E75" s="129"/>
      <c r="G75" s="145" t="s">
        <v>346</v>
      </c>
      <c r="H75" s="125">
        <f>'Учредители ООО или ОАО'!AJ21</f>
        <v>0</v>
      </c>
      <c r="I75" s="125"/>
      <c r="J75" s="125"/>
      <c r="M75" s="145" t="s">
        <v>346</v>
      </c>
      <c r="N75" s="125">
        <f>'Учредители ООО или ОАО'!AJ47</f>
        <v>0</v>
      </c>
      <c r="O75" s="125"/>
      <c r="P75" s="125"/>
      <c r="S75" s="145" t="s">
        <v>346</v>
      </c>
      <c r="T75" s="125">
        <f>'Учредители ООО или ОАО'!AJ73</f>
        <v>0</v>
      </c>
      <c r="U75" s="125"/>
      <c r="V75" s="125"/>
      <c r="W75" s="148"/>
      <c r="AL75" s="157" t="s">
        <v>346</v>
      </c>
      <c r="AM75" s="125">
        <f>'Дополнительные Поручители'!AJ19</f>
        <v>0</v>
      </c>
      <c r="AN75" s="125"/>
      <c r="AO75" s="126"/>
      <c r="AQ75" s="157" t="s">
        <v>346</v>
      </c>
      <c r="AR75" s="125">
        <f>'Дополнительные Поручители'!AJ79</f>
        <v>0</v>
      </c>
      <c r="AS75" s="125"/>
      <c r="AT75" s="126"/>
      <c r="AV75" s="157" t="s">
        <v>346</v>
      </c>
      <c r="AW75" s="125">
        <f>'Дополнительные Поручители'!AJ138</f>
        <v>0</v>
      </c>
      <c r="AX75" s="125"/>
      <c r="AY75" s="126"/>
      <c r="BA75" s="157" t="s">
        <v>346</v>
      </c>
      <c r="BB75" s="125">
        <f>'Дополнительные Поручители'!AJ198</f>
        <v>0</v>
      </c>
      <c r="BC75" s="125"/>
      <c r="BD75" s="126"/>
    </row>
    <row r="76" spans="7:56" ht="13.5" thickBot="1">
      <c r="G76" s="125"/>
      <c r="H76" s="125"/>
      <c r="I76" s="125"/>
      <c r="J76" s="125"/>
      <c r="M76" s="125"/>
      <c r="N76" s="125"/>
      <c r="O76" s="125"/>
      <c r="P76" s="125"/>
      <c r="S76" s="125"/>
      <c r="T76" s="125"/>
      <c r="U76" s="125"/>
      <c r="V76" s="125"/>
      <c r="W76" s="148"/>
      <c r="AL76" s="124"/>
      <c r="AM76" s="125"/>
      <c r="AN76" s="125"/>
      <c r="AO76" s="126"/>
      <c r="AQ76" s="124"/>
      <c r="AR76" s="125"/>
      <c r="AS76" s="125"/>
      <c r="AT76" s="126"/>
      <c r="AV76" s="124"/>
      <c r="AW76" s="125"/>
      <c r="AX76" s="125"/>
      <c r="AY76" s="126"/>
      <c r="BA76" s="124"/>
      <c r="BB76" s="125"/>
      <c r="BC76" s="125"/>
      <c r="BD76" s="126"/>
    </row>
    <row r="77" spans="1:56" ht="13.5" thickBot="1">
      <c r="A77" s="1747" t="s">
        <v>340</v>
      </c>
      <c r="B77" s="1747"/>
      <c r="C77" s="1747"/>
      <c r="D77" s="1747"/>
      <c r="E77" s="1743"/>
      <c r="G77" s="1733" t="s">
        <v>340</v>
      </c>
      <c r="H77" s="1733"/>
      <c r="I77" s="1733"/>
      <c r="J77" s="1733"/>
      <c r="M77" s="1733" t="s">
        <v>340</v>
      </c>
      <c r="N77" s="1733"/>
      <c r="O77" s="1733"/>
      <c r="P77" s="1733"/>
      <c r="S77" s="1733" t="s">
        <v>340</v>
      </c>
      <c r="T77" s="1733"/>
      <c r="U77" s="1733"/>
      <c r="V77" s="1733"/>
      <c r="W77" s="133"/>
      <c r="AL77" s="1732" t="s">
        <v>340</v>
      </c>
      <c r="AM77" s="1733"/>
      <c r="AN77" s="1733"/>
      <c r="AO77" s="1741"/>
      <c r="AQ77" s="1732" t="s">
        <v>340</v>
      </c>
      <c r="AR77" s="1733"/>
      <c r="AS77" s="1733"/>
      <c r="AT77" s="1741"/>
      <c r="AV77" s="1732" t="s">
        <v>340</v>
      </c>
      <c r="AW77" s="1733"/>
      <c r="AX77" s="1733"/>
      <c r="AY77" s="1741"/>
      <c r="BA77" s="1732" t="s">
        <v>340</v>
      </c>
      <c r="BB77" s="1733"/>
      <c r="BC77" s="1733"/>
      <c r="BD77" s="1741"/>
    </row>
    <row r="78" spans="1:56" ht="12.75">
      <c r="A78" s="150" t="s">
        <v>341</v>
      </c>
      <c r="B78" s="131">
        <f>'Анкета ИП или ООО '!N18</f>
        <v>0</v>
      </c>
      <c r="C78" s="131"/>
      <c r="D78" s="131"/>
      <c r="E78" s="132"/>
      <c r="G78" s="145" t="s">
        <v>341</v>
      </c>
      <c r="H78" s="125">
        <f>'Учредители ООО или ОАО'!J23</f>
        <v>0</v>
      </c>
      <c r="I78" s="125"/>
      <c r="J78" s="125"/>
      <c r="M78" s="145" t="s">
        <v>341</v>
      </c>
      <c r="N78" s="125">
        <f>'Учредители ООО или ОАО'!J49</f>
        <v>0</v>
      </c>
      <c r="O78" s="125"/>
      <c r="P78" s="125"/>
      <c r="S78" s="145" t="s">
        <v>341</v>
      </c>
      <c r="T78" s="125">
        <f>'Учредители ООО или ОАО'!J75</f>
        <v>0</v>
      </c>
      <c r="U78" s="125"/>
      <c r="V78" s="125"/>
      <c r="W78" s="148"/>
      <c r="AL78" s="157" t="s">
        <v>341</v>
      </c>
      <c r="AM78" s="125">
        <f>'Дополнительные Поручители'!J21</f>
        <v>0</v>
      </c>
      <c r="AN78" s="125"/>
      <c r="AO78" s="126"/>
      <c r="AQ78" s="157" t="s">
        <v>341</v>
      </c>
      <c r="AR78" s="125">
        <f>'Дополнительные Поручители'!J81</f>
        <v>0</v>
      </c>
      <c r="AS78" s="125"/>
      <c r="AT78" s="126"/>
      <c r="AV78" s="157" t="s">
        <v>341</v>
      </c>
      <c r="AW78" s="125">
        <f>'Дополнительные Поручители'!J140</f>
        <v>0</v>
      </c>
      <c r="AX78" s="125"/>
      <c r="AY78" s="126"/>
      <c r="BA78" s="157" t="s">
        <v>341</v>
      </c>
      <c r="BB78" s="125">
        <f>'Дополнительные Поручители'!J200</f>
        <v>0</v>
      </c>
      <c r="BC78" s="125"/>
      <c r="BD78" s="126"/>
    </row>
    <row r="79" spans="1:56" ht="12.75">
      <c r="A79" s="145" t="s">
        <v>343</v>
      </c>
      <c r="B79" s="125">
        <f>'Анкета ИП или ООО '!AE18</f>
        <v>0</v>
      </c>
      <c r="C79" s="125"/>
      <c r="D79" s="125"/>
      <c r="E79" s="126"/>
      <c r="G79" s="145" t="s">
        <v>343</v>
      </c>
      <c r="H79" s="125">
        <f>'Учредители ООО или ОАО'!Z23</f>
        <v>0</v>
      </c>
      <c r="I79" s="125"/>
      <c r="J79" s="125"/>
      <c r="M79" s="145" t="s">
        <v>343</v>
      </c>
      <c r="N79" s="125">
        <f>'Учредители ООО или ОАО'!Z49</f>
        <v>0</v>
      </c>
      <c r="O79" s="125"/>
      <c r="P79" s="125"/>
      <c r="S79" s="145" t="s">
        <v>343</v>
      </c>
      <c r="T79" s="125">
        <f>'Учредители ООО или ОАО'!Z75</f>
        <v>0</v>
      </c>
      <c r="U79" s="125"/>
      <c r="V79" s="125"/>
      <c r="W79" s="148"/>
      <c r="AL79" s="157" t="s">
        <v>343</v>
      </c>
      <c r="AM79" s="125">
        <f>'Дополнительные Поручители'!Z21</f>
        <v>0</v>
      </c>
      <c r="AN79" s="125"/>
      <c r="AO79" s="126"/>
      <c r="AQ79" s="157" t="s">
        <v>343</v>
      </c>
      <c r="AR79" s="125">
        <f>'Дополнительные Поручители'!Z81</f>
        <v>0</v>
      </c>
      <c r="AS79" s="125"/>
      <c r="AT79" s="126"/>
      <c r="AV79" s="157" t="s">
        <v>343</v>
      </c>
      <c r="AW79" s="125">
        <f>'Дополнительные Поручители'!Z140</f>
        <v>0</v>
      </c>
      <c r="AX79" s="125"/>
      <c r="AY79" s="126"/>
      <c r="BA79" s="157" t="s">
        <v>343</v>
      </c>
      <c r="BB79" s="125">
        <f>'Дополнительные Поручители'!Z200</f>
        <v>0</v>
      </c>
      <c r="BC79" s="125"/>
      <c r="BD79" s="126"/>
    </row>
    <row r="80" spans="1:56" ht="12.75">
      <c r="A80" s="145" t="s">
        <v>344</v>
      </c>
      <c r="B80" s="125">
        <f>'Анкета ИП или ООО '!N19</f>
        <v>0</v>
      </c>
      <c r="C80" s="125"/>
      <c r="D80" s="125"/>
      <c r="E80" s="126"/>
      <c r="G80" s="145" t="s">
        <v>344</v>
      </c>
      <c r="H80" s="125">
        <f>'Учредители ООО или ОАО'!J24</f>
        <v>0</v>
      </c>
      <c r="I80" s="125"/>
      <c r="J80" s="125"/>
      <c r="M80" s="145" t="s">
        <v>344</v>
      </c>
      <c r="N80" s="125">
        <f>'Учредители ООО или ОАО'!J50</f>
        <v>0</v>
      </c>
      <c r="O80" s="125"/>
      <c r="P80" s="125"/>
      <c r="S80" s="145" t="s">
        <v>344</v>
      </c>
      <c r="T80" s="125">
        <f>'Учредители ООО или ОАО'!J76</f>
        <v>0</v>
      </c>
      <c r="U80" s="125"/>
      <c r="V80" s="125"/>
      <c r="W80" s="148"/>
      <c r="AL80" s="157" t="s">
        <v>344</v>
      </c>
      <c r="AM80" s="125">
        <f>'Дополнительные Поручители'!J22</f>
        <v>0</v>
      </c>
      <c r="AN80" s="125"/>
      <c r="AO80" s="126"/>
      <c r="AQ80" s="157" t="s">
        <v>344</v>
      </c>
      <c r="AR80" s="125">
        <f>'Дополнительные Поручители'!J82</f>
        <v>0</v>
      </c>
      <c r="AS80" s="125"/>
      <c r="AT80" s="126"/>
      <c r="AV80" s="157" t="s">
        <v>344</v>
      </c>
      <c r="AW80" s="125">
        <f>'Дополнительные Поручители'!J141</f>
        <v>0</v>
      </c>
      <c r="AX80" s="125"/>
      <c r="AY80" s="126"/>
      <c r="BA80" s="157" t="s">
        <v>344</v>
      </c>
      <c r="BB80" s="125">
        <f>'Дополнительные Поручители'!J201</f>
        <v>0</v>
      </c>
      <c r="BC80" s="125"/>
      <c r="BD80" s="126"/>
    </row>
    <row r="81" spans="1:56" ht="12.75">
      <c r="A81" s="145" t="s">
        <v>90</v>
      </c>
      <c r="B81" s="125">
        <f>'Анкета ИП или ООО '!AC19</f>
        <v>0</v>
      </c>
      <c r="C81" s="125"/>
      <c r="D81" s="125"/>
      <c r="E81" s="126"/>
      <c r="G81" s="145" t="s">
        <v>90</v>
      </c>
      <c r="H81" s="125">
        <f>'Учредители ООО или ОАО'!AC24</f>
        <v>0</v>
      </c>
      <c r="I81" s="125"/>
      <c r="J81" s="125"/>
      <c r="M81" s="145" t="s">
        <v>90</v>
      </c>
      <c r="N81" s="125">
        <f>'Учредители ООО или ОАО'!AC50</f>
        <v>0</v>
      </c>
      <c r="O81" s="125"/>
      <c r="P81" s="125"/>
      <c r="S81" s="145" t="s">
        <v>90</v>
      </c>
      <c r="T81" s="125">
        <f>'Учредители ООО или ОАО'!AC76</f>
        <v>0</v>
      </c>
      <c r="U81" s="125"/>
      <c r="V81" s="125"/>
      <c r="W81" s="148"/>
      <c r="AL81" s="157" t="s">
        <v>90</v>
      </c>
      <c r="AM81" s="125">
        <f>'Дополнительные Поручители'!AC22</f>
        <v>0</v>
      </c>
      <c r="AN81" s="125"/>
      <c r="AO81" s="126"/>
      <c r="AQ81" s="157" t="s">
        <v>90</v>
      </c>
      <c r="AR81" s="125">
        <f>'Дополнительные Поручители'!AC82</f>
        <v>0</v>
      </c>
      <c r="AS81" s="125"/>
      <c r="AT81" s="126"/>
      <c r="AV81" s="157" t="s">
        <v>90</v>
      </c>
      <c r="AW81" s="125">
        <f>'Дополнительные Поручители'!AC141</f>
        <v>0</v>
      </c>
      <c r="AX81" s="125"/>
      <c r="AY81" s="126"/>
      <c r="BA81" s="157" t="s">
        <v>90</v>
      </c>
      <c r="BB81" s="125">
        <f>'Дополнительные Поручители'!AC201</f>
        <v>0</v>
      </c>
      <c r="BC81" s="125"/>
      <c r="BD81" s="126"/>
    </row>
    <row r="82" spans="1:56" ht="13.5" thickBot="1">
      <c r="A82" s="149" t="s">
        <v>346</v>
      </c>
      <c r="B82" s="128">
        <f>'Анкета ИП или ООО '!AG19</f>
        <v>0</v>
      </c>
      <c r="C82" s="128"/>
      <c r="D82" s="128"/>
      <c r="E82" s="129"/>
      <c r="G82" s="145" t="s">
        <v>346</v>
      </c>
      <c r="H82" s="125">
        <f>'Учредители ООО или ОАО'!AJ24</f>
        <v>0</v>
      </c>
      <c r="I82" s="125"/>
      <c r="J82" s="125"/>
      <c r="M82" s="145" t="s">
        <v>346</v>
      </c>
      <c r="N82" s="125">
        <f>'Учредители ООО или ОАО'!AJ50</f>
        <v>0</v>
      </c>
      <c r="O82" s="125"/>
      <c r="P82" s="125"/>
      <c r="S82" s="145" t="s">
        <v>346</v>
      </c>
      <c r="T82" s="125">
        <f>'Учредители ООО или ОАО'!AJ76</f>
        <v>0</v>
      </c>
      <c r="U82" s="125"/>
      <c r="V82" s="125"/>
      <c r="W82" s="148"/>
      <c r="AL82" s="157" t="s">
        <v>346</v>
      </c>
      <c r="AM82" s="125">
        <f>'Дополнительные Поручители'!AJ22</f>
        <v>0</v>
      </c>
      <c r="AN82" s="125"/>
      <c r="AO82" s="126"/>
      <c r="AQ82" s="157" t="s">
        <v>346</v>
      </c>
      <c r="AR82" s="125">
        <f>'Дополнительные Поручители'!AJ82</f>
        <v>0</v>
      </c>
      <c r="AS82" s="125"/>
      <c r="AT82" s="126"/>
      <c r="AV82" s="157" t="s">
        <v>346</v>
      </c>
      <c r="AW82" s="125">
        <f>'Дополнительные Поручители'!AJ141</f>
        <v>0</v>
      </c>
      <c r="AX82" s="125"/>
      <c r="AY82" s="126"/>
      <c r="BA82" s="157" t="s">
        <v>346</v>
      </c>
      <c r="BB82" s="125">
        <f>'Дополнительные Поручители'!AJ201</f>
        <v>0</v>
      </c>
      <c r="BC82" s="125"/>
      <c r="BD82" s="126"/>
    </row>
    <row r="83" spans="38:56" ht="13.5" thickBot="1">
      <c r="AL83" s="124"/>
      <c r="AM83" s="125"/>
      <c r="AN83" s="125"/>
      <c r="AO83" s="126"/>
      <c r="AQ83" s="124"/>
      <c r="AR83" s="125"/>
      <c r="AS83" s="125"/>
      <c r="AT83" s="126"/>
      <c r="AV83" s="124"/>
      <c r="AW83" s="125"/>
      <c r="AX83" s="125"/>
      <c r="AY83" s="126"/>
      <c r="BA83" s="124"/>
      <c r="BB83" s="125"/>
      <c r="BC83" s="125"/>
      <c r="BD83" s="126"/>
    </row>
    <row r="84" spans="1:56" ht="13.5" thickBot="1">
      <c r="A84" s="1742" t="s">
        <v>79</v>
      </c>
      <c r="B84" s="1747"/>
      <c r="C84" s="1743"/>
      <c r="G84" s="1732" t="s">
        <v>79</v>
      </c>
      <c r="H84" s="1733"/>
      <c r="I84" s="1733"/>
      <c r="J84" s="1733"/>
      <c r="M84" s="1732" t="s">
        <v>79</v>
      </c>
      <c r="N84" s="1733"/>
      <c r="O84" s="1733"/>
      <c r="P84" s="1733"/>
      <c r="S84" s="1732" t="s">
        <v>79</v>
      </c>
      <c r="T84" s="1733"/>
      <c r="U84" s="1733"/>
      <c r="V84" s="1733"/>
      <c r="AL84" s="1732" t="s">
        <v>79</v>
      </c>
      <c r="AM84" s="1733"/>
      <c r="AN84" s="1733"/>
      <c r="AO84" s="1741"/>
      <c r="AQ84" s="1732" t="s">
        <v>79</v>
      </c>
      <c r="AR84" s="1733"/>
      <c r="AS84" s="1733"/>
      <c r="AT84" s="1741"/>
      <c r="AV84" s="1732" t="s">
        <v>79</v>
      </c>
      <c r="AW84" s="1733"/>
      <c r="AX84" s="1733"/>
      <c r="AY84" s="1741"/>
      <c r="BA84" s="1732" t="s">
        <v>79</v>
      </c>
      <c r="BB84" s="1733"/>
      <c r="BC84" s="1733"/>
      <c r="BD84" s="1741"/>
    </row>
    <row r="85" spans="1:56" ht="12.75">
      <c r="A85" s="124" t="s">
        <v>84</v>
      </c>
      <c r="B85" s="153">
        <f>'Анкета ИП или ООО '!H20</f>
        <v>0</v>
      </c>
      <c r="G85" s="124" t="s">
        <v>84</v>
      </c>
      <c r="H85" s="530">
        <f>'Учредители ООО или ОАО'!H27</f>
        <v>0</v>
      </c>
      <c r="I85" s="138"/>
      <c r="J85" s="138"/>
      <c r="M85" s="124" t="s">
        <v>84</v>
      </c>
      <c r="N85" s="530">
        <f>'Учредители ООО или ОАО'!H53</f>
        <v>0</v>
      </c>
      <c r="O85" s="138"/>
      <c r="P85" s="138"/>
      <c r="S85" s="124" t="s">
        <v>84</v>
      </c>
      <c r="T85" s="530">
        <f>'Учредители ООО или ОАО'!H79</f>
        <v>0</v>
      </c>
      <c r="U85" s="138"/>
      <c r="V85" s="138"/>
      <c r="AL85" s="124" t="s">
        <v>84</v>
      </c>
      <c r="AM85" s="530">
        <f>'Дополнительные Поручители'!H23</f>
        <v>0</v>
      </c>
      <c r="AN85" s="133"/>
      <c r="AO85" s="142"/>
      <c r="AQ85" s="124" t="s">
        <v>84</v>
      </c>
      <c r="AR85" s="530">
        <f>'Дополнительные Поручители'!H84</f>
        <v>0</v>
      </c>
      <c r="AS85" s="133"/>
      <c r="AT85" s="142"/>
      <c r="AV85" s="124" t="s">
        <v>84</v>
      </c>
      <c r="AW85" s="530">
        <f>'Дополнительные Поручители'!H143</f>
        <v>0</v>
      </c>
      <c r="AX85" s="133"/>
      <c r="AY85" s="142"/>
      <c r="BA85" s="124" t="s">
        <v>84</v>
      </c>
      <c r="BB85" s="530">
        <f>'Дополнительные Поручители'!H203</f>
        <v>0</v>
      </c>
      <c r="BC85" s="133"/>
      <c r="BD85" s="142"/>
    </row>
    <row r="86" spans="1:56" ht="12.75">
      <c r="A86" s="124" t="s">
        <v>85</v>
      </c>
      <c r="B86" s="153">
        <f>'Анкета ИП или ООО '!R20</f>
        <v>0</v>
      </c>
      <c r="G86" s="124" t="s">
        <v>85</v>
      </c>
      <c r="H86" s="530">
        <f>'Учредители ООО или ОАО'!R27</f>
        <v>0</v>
      </c>
      <c r="M86" s="124" t="s">
        <v>85</v>
      </c>
      <c r="N86" s="530">
        <f>'Учредители ООО или ОАО'!R53</f>
        <v>0</v>
      </c>
      <c r="S86" s="124" t="s">
        <v>85</v>
      </c>
      <c r="T86" s="530">
        <f>'Учредители ООО или ОАО'!R79</f>
        <v>0</v>
      </c>
      <c r="AL86" s="124" t="s">
        <v>85</v>
      </c>
      <c r="AM86" s="530">
        <f>'Дополнительные Поручители'!R23</f>
        <v>0</v>
      </c>
      <c r="AN86" s="125"/>
      <c r="AO86" s="126"/>
      <c r="AQ86" s="124" t="s">
        <v>85</v>
      </c>
      <c r="AR86" s="530">
        <f>'Дополнительные Поручители'!R84</f>
        <v>0</v>
      </c>
      <c r="AS86" s="125"/>
      <c r="AT86" s="126"/>
      <c r="AV86" s="124" t="s">
        <v>85</v>
      </c>
      <c r="AW86" s="530">
        <f>'Дополнительные Поручители'!R143</f>
        <v>0</v>
      </c>
      <c r="AX86" s="125"/>
      <c r="AY86" s="126"/>
      <c r="BA86" s="124" t="s">
        <v>85</v>
      </c>
      <c r="BB86" s="530">
        <f>'Дополнительные Поручители'!R203</f>
        <v>0</v>
      </c>
      <c r="BC86" s="125"/>
      <c r="BD86" s="126"/>
    </row>
    <row r="87" spans="1:56" ht="12.75">
      <c r="A87" s="124" t="s">
        <v>74</v>
      </c>
      <c r="B87" s="153">
        <f>'Анкета ИП или ООО '!AG20</f>
        <v>0</v>
      </c>
      <c r="G87" s="124" t="s">
        <v>74</v>
      </c>
      <c r="H87" s="530">
        <f>'Учредители ООО или ОАО'!AA27</f>
        <v>0</v>
      </c>
      <c r="M87" s="124" t="s">
        <v>74</v>
      </c>
      <c r="N87" s="530">
        <f>'Учредители ООО или ОАО'!AA53</f>
        <v>0</v>
      </c>
      <c r="S87" s="124" t="s">
        <v>74</v>
      </c>
      <c r="T87" s="530">
        <f>'Учредители ООО или ОАО'!AA79</f>
        <v>0</v>
      </c>
      <c r="AL87" s="124" t="s">
        <v>74</v>
      </c>
      <c r="AM87" s="530">
        <f>'Дополнительные Поручители'!AA23</f>
        <v>0</v>
      </c>
      <c r="AN87" s="125"/>
      <c r="AO87" s="126"/>
      <c r="AQ87" s="124" t="s">
        <v>74</v>
      </c>
      <c r="AR87" s="530">
        <f>'Дополнительные Поручители'!AA84</f>
        <v>0</v>
      </c>
      <c r="AS87" s="125"/>
      <c r="AT87" s="126"/>
      <c r="AV87" s="124" t="s">
        <v>74</v>
      </c>
      <c r="AW87" s="530">
        <f>'Дополнительные Поручители'!AA143</f>
        <v>0</v>
      </c>
      <c r="AX87" s="125"/>
      <c r="AY87" s="126"/>
      <c r="BA87" s="124" t="s">
        <v>74</v>
      </c>
      <c r="BB87" s="530">
        <f>'Дополнительные Поручители'!AA203</f>
        <v>0</v>
      </c>
      <c r="BC87" s="125"/>
      <c r="BD87" s="126"/>
    </row>
    <row r="88" spans="1:56" ht="13.5" thickBot="1">
      <c r="A88" s="146" t="s">
        <v>86</v>
      </c>
      <c r="B88" s="154">
        <f>'Анкета ИП или ООО '!Z20</f>
        <v>0</v>
      </c>
      <c r="G88" s="146" t="s">
        <v>86</v>
      </c>
      <c r="H88" s="531">
        <f>'Учредители ООО или ОАО'!AG27</f>
        <v>0</v>
      </c>
      <c r="M88" s="146" t="s">
        <v>86</v>
      </c>
      <c r="N88" s="531">
        <f>'Учредители ООО или ОАО'!AG53</f>
        <v>0</v>
      </c>
      <c r="S88" s="146" t="s">
        <v>86</v>
      </c>
      <c r="T88" s="531">
        <f>'Учредители ООО или ОАО'!AG79</f>
        <v>0</v>
      </c>
      <c r="AL88" s="146" t="s">
        <v>86</v>
      </c>
      <c r="AM88" s="531">
        <f>'Дополнительные Поручители'!AG23</f>
        <v>0</v>
      </c>
      <c r="AN88" s="125"/>
      <c r="AO88" s="126"/>
      <c r="AQ88" s="146" t="s">
        <v>86</v>
      </c>
      <c r="AR88" s="531">
        <f>'Дополнительные Поручители'!AG84</f>
        <v>0</v>
      </c>
      <c r="AS88" s="125"/>
      <c r="AT88" s="126"/>
      <c r="AV88" s="146" t="s">
        <v>86</v>
      </c>
      <c r="AW88" s="531">
        <f>'Дополнительные Поручители'!AG143</f>
        <v>0</v>
      </c>
      <c r="AX88" s="125"/>
      <c r="AY88" s="126"/>
      <c r="BA88" s="146" t="s">
        <v>86</v>
      </c>
      <c r="BB88" s="531">
        <f>'Дополнительные Поручители'!AG203</f>
        <v>0</v>
      </c>
      <c r="BC88" s="125"/>
      <c r="BD88" s="126"/>
    </row>
    <row r="89" spans="38:56" ht="13.5" thickBot="1">
      <c r="AL89" s="124"/>
      <c r="AM89" s="125"/>
      <c r="AN89" s="125"/>
      <c r="AO89" s="126"/>
      <c r="AQ89" s="124"/>
      <c r="AR89" s="125"/>
      <c r="AS89" s="125"/>
      <c r="AT89" s="126"/>
      <c r="AV89" s="124"/>
      <c r="AW89" s="125"/>
      <c r="AX89" s="125"/>
      <c r="AY89" s="126"/>
      <c r="BA89" s="124"/>
      <c r="BB89" s="125"/>
      <c r="BC89" s="125"/>
      <c r="BD89" s="126"/>
    </row>
    <row r="90" spans="1:56" ht="13.5" thickBot="1">
      <c r="A90" s="1742" t="s">
        <v>83</v>
      </c>
      <c r="B90" s="1747"/>
      <c r="C90" s="1747"/>
      <c r="D90" s="1747"/>
      <c r="E90" s="1743"/>
      <c r="G90" s="1725" t="s">
        <v>99</v>
      </c>
      <c r="H90" s="1726"/>
      <c r="I90" s="1726"/>
      <c r="J90" s="1727"/>
      <c r="M90" s="1725" t="s">
        <v>97</v>
      </c>
      <c r="N90" s="1726"/>
      <c r="O90" s="1726"/>
      <c r="P90" s="1727"/>
      <c r="S90" s="1725" t="s">
        <v>102</v>
      </c>
      <c r="T90" s="1726"/>
      <c r="U90" s="1726"/>
      <c r="V90" s="1727"/>
      <c r="AL90" s="1758" t="s">
        <v>105</v>
      </c>
      <c r="AM90" s="1759"/>
      <c r="AN90" s="1759"/>
      <c r="AO90" s="1760"/>
      <c r="AQ90" s="1725" t="s">
        <v>107</v>
      </c>
      <c r="AR90" s="1726"/>
      <c r="AS90" s="1726"/>
      <c r="AT90" s="1727"/>
      <c r="AV90" s="1725" t="s">
        <v>116</v>
      </c>
      <c r="AW90" s="1726"/>
      <c r="AX90" s="1726"/>
      <c r="AY90" s="1727"/>
      <c r="BA90" s="1758" t="s">
        <v>111</v>
      </c>
      <c r="BB90" s="1759"/>
      <c r="BC90" s="1759"/>
      <c r="BD90" s="1760"/>
    </row>
    <row r="91" spans="1:56" ht="12.75">
      <c r="A91" s="130" t="s">
        <v>63</v>
      </c>
      <c r="B91" s="122">
        <f>'Анкета ИП или ООО '!H22</f>
        <v>0</v>
      </c>
      <c r="C91" s="122"/>
      <c r="D91" s="122"/>
      <c r="E91" s="123"/>
      <c r="G91" s="130" t="s">
        <v>63</v>
      </c>
      <c r="H91" s="125">
        <f>'Учредители ООО или ОАО'!H30</f>
        <v>0</v>
      </c>
      <c r="I91" s="125"/>
      <c r="J91" s="126"/>
      <c r="M91" s="130" t="s">
        <v>63</v>
      </c>
      <c r="N91" s="125">
        <f>'Учредители ООО или ОАО'!H56</f>
        <v>0</v>
      </c>
      <c r="O91" s="125"/>
      <c r="P91" s="126"/>
      <c r="S91" s="130" t="s">
        <v>63</v>
      </c>
      <c r="T91" s="125">
        <f>'Учредители ООО или ОАО'!H82</f>
        <v>0</v>
      </c>
      <c r="U91" s="125"/>
      <c r="V91" s="126"/>
      <c r="AL91" s="130" t="s">
        <v>63</v>
      </c>
      <c r="AM91" s="125">
        <f>'Дополнительные Поручители'!L28</f>
        <v>0</v>
      </c>
      <c r="AN91" s="125"/>
      <c r="AO91" s="126"/>
      <c r="AQ91" s="130" t="s">
        <v>63</v>
      </c>
      <c r="AR91" s="125">
        <f>'Дополнительные Поручители'!L89</f>
        <v>0</v>
      </c>
      <c r="AS91" s="125"/>
      <c r="AT91" s="126"/>
      <c r="AV91" s="130" t="s">
        <v>63</v>
      </c>
      <c r="AW91" s="125">
        <f>'Дополнительные Поручители'!L148</f>
        <v>0</v>
      </c>
      <c r="AX91" s="125"/>
      <c r="AY91" s="126"/>
      <c r="BA91" s="130" t="s">
        <v>63</v>
      </c>
      <c r="BB91" s="125">
        <f>'Дополнительные Поручители'!L208</f>
        <v>0</v>
      </c>
      <c r="BC91" s="125"/>
      <c r="BD91" s="126"/>
    </row>
    <row r="92" spans="1:56" ht="12.75">
      <c r="A92" s="124" t="s">
        <v>64</v>
      </c>
      <c r="B92" s="134">
        <f>'Анкета ИП или ООО '!V22</f>
        <v>0</v>
      </c>
      <c r="C92" s="134"/>
      <c r="D92" s="134"/>
      <c r="E92" s="135"/>
      <c r="G92" s="124" t="s">
        <v>64</v>
      </c>
      <c r="H92" s="125">
        <f>'Учредители ООО или ОАО'!V30</f>
        <v>0</v>
      </c>
      <c r="I92" s="125"/>
      <c r="J92" s="126"/>
      <c r="M92" s="124" t="s">
        <v>64</v>
      </c>
      <c r="N92" s="125">
        <f>'Учредители ООО или ОАО'!V56</f>
        <v>0</v>
      </c>
      <c r="O92" s="125"/>
      <c r="P92" s="126"/>
      <c r="S92" s="124" t="s">
        <v>64</v>
      </c>
      <c r="T92" s="125">
        <f>'Учредители ООО или ОАО'!V82</f>
        <v>0</v>
      </c>
      <c r="U92" s="125"/>
      <c r="V92" s="126"/>
      <c r="AL92" s="124" t="s">
        <v>64</v>
      </c>
      <c r="AM92" s="125">
        <f>'Дополнительные Поручители'!Z28</f>
        <v>0</v>
      </c>
      <c r="AN92" s="125"/>
      <c r="AO92" s="126"/>
      <c r="AQ92" s="124" t="s">
        <v>64</v>
      </c>
      <c r="AR92" s="125">
        <f>'Дополнительные Поручители'!Z89</f>
        <v>0</v>
      </c>
      <c r="AS92" s="125"/>
      <c r="AT92" s="126"/>
      <c r="AV92" s="124" t="s">
        <v>64</v>
      </c>
      <c r="AW92" s="125">
        <f>'Дополнительные Поручители'!Z148</f>
        <v>0</v>
      </c>
      <c r="AX92" s="125"/>
      <c r="AY92" s="126"/>
      <c r="BA92" s="124" t="s">
        <v>64</v>
      </c>
      <c r="BB92" s="125">
        <f>'Дополнительные Поручители'!Z208</f>
        <v>0</v>
      </c>
      <c r="BC92" s="125"/>
      <c r="BD92" s="126"/>
    </row>
    <row r="93" spans="1:56" ht="12.75">
      <c r="A93" s="124" t="s">
        <v>65</v>
      </c>
      <c r="B93" s="134">
        <f>'Анкета ИП или ООО '!AE22</f>
        <v>0</v>
      </c>
      <c r="C93" s="134"/>
      <c r="D93" s="134"/>
      <c r="E93" s="135"/>
      <c r="G93" s="124" t="s">
        <v>65</v>
      </c>
      <c r="H93" s="125">
        <f>'Учредители ООО или ОАО'!AE30</f>
        <v>0</v>
      </c>
      <c r="I93" s="125"/>
      <c r="J93" s="126"/>
      <c r="M93" s="124" t="s">
        <v>65</v>
      </c>
      <c r="N93" s="125">
        <f>'Учредители ООО или ОАО'!AE56</f>
        <v>0</v>
      </c>
      <c r="O93" s="125"/>
      <c r="P93" s="126"/>
      <c r="S93" s="124" t="s">
        <v>65</v>
      </c>
      <c r="T93" s="125">
        <f>'Учредители ООО или ОАО'!AE82</f>
        <v>0</v>
      </c>
      <c r="U93" s="125"/>
      <c r="V93" s="126"/>
      <c r="AL93" s="124" t="s">
        <v>65</v>
      </c>
      <c r="AM93" s="125">
        <f>'Дополнительные Поручители'!AI28</f>
        <v>0</v>
      </c>
      <c r="AN93" s="125"/>
      <c r="AO93" s="126"/>
      <c r="AQ93" s="124" t="s">
        <v>65</v>
      </c>
      <c r="AR93" s="125">
        <f>'Дополнительные Поручители'!AI89</f>
        <v>0</v>
      </c>
      <c r="AS93" s="125"/>
      <c r="AT93" s="126"/>
      <c r="AV93" s="124" t="s">
        <v>65</v>
      </c>
      <c r="AW93" s="125">
        <f>'Дополнительные Поручители'!AI148</f>
        <v>0</v>
      </c>
      <c r="AX93" s="125"/>
      <c r="AY93" s="126"/>
      <c r="BA93" s="124" t="s">
        <v>65</v>
      </c>
      <c r="BB93" s="125">
        <f>'Дополнительные Поручители'!AI208</f>
        <v>0</v>
      </c>
      <c r="BC93" s="125"/>
      <c r="BD93" s="126"/>
    </row>
    <row r="94" spans="1:56" ht="13.5" thickBot="1">
      <c r="A94" s="127" t="s">
        <v>337</v>
      </c>
      <c r="B94" s="167">
        <f>'Анкета ИП или ООО '!AE23</f>
        <v>0</v>
      </c>
      <c r="C94" s="136"/>
      <c r="D94" s="136"/>
      <c r="E94" s="137"/>
      <c r="G94" s="127" t="s">
        <v>337</v>
      </c>
      <c r="H94" s="144">
        <f>'Учредители ООО или ОАО'!AE31</f>
        <v>0</v>
      </c>
      <c r="I94" s="125"/>
      <c r="J94" s="126"/>
      <c r="M94" s="127" t="s">
        <v>337</v>
      </c>
      <c r="N94" s="144">
        <f>'Учредители ООО или ОАО'!AE57</f>
        <v>0</v>
      </c>
      <c r="O94" s="125"/>
      <c r="P94" s="126"/>
      <c r="S94" s="127" t="s">
        <v>337</v>
      </c>
      <c r="T94" s="144">
        <f>'Учредители ООО или ОАО'!AE83</f>
        <v>0</v>
      </c>
      <c r="U94" s="125"/>
      <c r="V94" s="126"/>
      <c r="AL94" s="127" t="s">
        <v>337</v>
      </c>
      <c r="AM94" s="144">
        <f>'Дополнительные Поручители'!AE27</f>
        <v>0</v>
      </c>
      <c r="AN94" s="125"/>
      <c r="AO94" s="126"/>
      <c r="AQ94" s="127" t="s">
        <v>337</v>
      </c>
      <c r="AR94" s="144">
        <f>'Дополнительные Поручители'!AE88</f>
        <v>0</v>
      </c>
      <c r="AS94" s="125"/>
      <c r="AT94" s="126"/>
      <c r="AV94" s="127" t="s">
        <v>337</v>
      </c>
      <c r="AW94" s="144">
        <f>'Дополнительные Поручители'!AE147</f>
        <v>0</v>
      </c>
      <c r="AX94" s="125"/>
      <c r="AY94" s="126"/>
      <c r="BA94" s="127" t="s">
        <v>337</v>
      </c>
      <c r="BB94" s="144">
        <f>'Дополнительные Поручители'!AE207</f>
        <v>0</v>
      </c>
      <c r="BC94" s="125"/>
      <c r="BD94" s="126"/>
    </row>
    <row r="95" spans="1:56" ht="13.5" thickBot="1">
      <c r="A95" s="107"/>
      <c r="B95" s="107"/>
      <c r="C95" s="107"/>
      <c r="D95" s="107"/>
      <c r="E95" s="107"/>
      <c r="G95" s="124"/>
      <c r="H95" s="125"/>
      <c r="I95" s="125"/>
      <c r="J95" s="126"/>
      <c r="M95" s="124"/>
      <c r="N95" s="125"/>
      <c r="O95" s="125"/>
      <c r="P95" s="126"/>
      <c r="S95" s="124"/>
      <c r="T95" s="125"/>
      <c r="U95" s="125"/>
      <c r="V95" s="126"/>
      <c r="AL95" s="124"/>
      <c r="AM95" s="125"/>
      <c r="AN95" s="125"/>
      <c r="AO95" s="126"/>
      <c r="AQ95" s="124"/>
      <c r="AR95" s="125"/>
      <c r="AS95" s="125"/>
      <c r="AT95" s="126"/>
      <c r="AV95" s="124"/>
      <c r="AW95" s="125"/>
      <c r="AX95" s="125"/>
      <c r="AY95" s="126"/>
      <c r="BA95" s="124"/>
      <c r="BB95" s="125"/>
      <c r="BC95" s="125"/>
      <c r="BD95" s="126"/>
    </row>
    <row r="96" spans="1:56" ht="12.75">
      <c r="A96" s="1725" t="s">
        <v>67</v>
      </c>
      <c r="B96" s="1726"/>
      <c r="C96" s="1726"/>
      <c r="D96" s="1726"/>
      <c r="E96" s="1727"/>
      <c r="G96" s="1732" t="s">
        <v>67</v>
      </c>
      <c r="H96" s="1733"/>
      <c r="I96" s="1733"/>
      <c r="J96" s="1741"/>
      <c r="M96" s="1732" t="s">
        <v>67</v>
      </c>
      <c r="N96" s="1733"/>
      <c r="O96" s="1733"/>
      <c r="P96" s="1741"/>
      <c r="S96" s="1732" t="s">
        <v>67</v>
      </c>
      <c r="T96" s="1733"/>
      <c r="U96" s="1733"/>
      <c r="V96" s="1741"/>
      <c r="AL96" s="1732" t="s">
        <v>67</v>
      </c>
      <c r="AM96" s="1733"/>
      <c r="AN96" s="1733"/>
      <c r="AO96" s="1741"/>
      <c r="AQ96" s="1732" t="s">
        <v>67</v>
      </c>
      <c r="AR96" s="1733"/>
      <c r="AS96" s="1733"/>
      <c r="AT96" s="1741"/>
      <c r="AV96" s="1732" t="s">
        <v>67</v>
      </c>
      <c r="AW96" s="1733"/>
      <c r="AX96" s="1733"/>
      <c r="AY96" s="1741"/>
      <c r="BA96" s="1732" t="s">
        <v>67</v>
      </c>
      <c r="BB96" s="1733"/>
      <c r="BC96" s="1733"/>
      <c r="BD96" s="1741"/>
    </row>
    <row r="97" spans="1:56" ht="12.75">
      <c r="A97" s="124" t="s">
        <v>52</v>
      </c>
      <c r="B97" s="125">
        <f>'Анкета ИП или ООО '!K28</f>
        <v>0</v>
      </c>
      <c r="C97" s="125"/>
      <c r="D97" s="125"/>
      <c r="E97" s="126"/>
      <c r="G97" s="124" t="s">
        <v>52</v>
      </c>
      <c r="H97" s="125">
        <f>'Учредители ООО или ОАО'!K38</f>
        <v>0</v>
      </c>
      <c r="I97" s="125"/>
      <c r="J97" s="126"/>
      <c r="M97" s="124" t="s">
        <v>52</v>
      </c>
      <c r="N97" s="125">
        <f>'Учредители ООО или ОАО'!K64</f>
        <v>0</v>
      </c>
      <c r="O97" s="125"/>
      <c r="P97" s="126"/>
      <c r="S97" s="124" t="s">
        <v>52</v>
      </c>
      <c r="T97" s="125">
        <f>'Учредители ООО или ОАО'!K90</f>
        <v>0</v>
      </c>
      <c r="U97" s="125"/>
      <c r="V97" s="126"/>
      <c r="AL97" s="124" t="s">
        <v>52</v>
      </c>
      <c r="AM97" s="125">
        <f>'Дополнительные Поручители'!K33</f>
        <v>0</v>
      </c>
      <c r="AN97" s="125"/>
      <c r="AO97" s="126"/>
      <c r="AQ97" s="124" t="s">
        <v>52</v>
      </c>
      <c r="AR97" s="125">
        <f>'Дополнительные Поручители'!K94</f>
        <v>0</v>
      </c>
      <c r="AS97" s="125"/>
      <c r="AT97" s="126"/>
      <c r="AV97" s="124" t="s">
        <v>52</v>
      </c>
      <c r="AW97" s="125">
        <f>'Дополнительные Поручители'!K154</f>
        <v>0</v>
      </c>
      <c r="AX97" s="125"/>
      <c r="AY97" s="126"/>
      <c r="BA97" s="124" t="s">
        <v>52</v>
      </c>
      <c r="BB97" s="125">
        <f>'Дополнительные Поручители'!K213</f>
        <v>0</v>
      </c>
      <c r="BC97" s="125"/>
      <c r="BD97" s="126"/>
    </row>
    <row r="98" spans="1:56" ht="12.75">
      <c r="A98" s="124" t="s">
        <v>118</v>
      </c>
      <c r="B98" s="125">
        <f>'Анкета ИП или ООО '!P28</f>
        <v>0</v>
      </c>
      <c r="C98" s="125"/>
      <c r="D98" s="125"/>
      <c r="E98" s="126"/>
      <c r="G98" s="124" t="s">
        <v>118</v>
      </c>
      <c r="H98" s="125">
        <f>'Учредители ООО или ОАО'!P38</f>
        <v>0</v>
      </c>
      <c r="I98" s="125"/>
      <c r="J98" s="126"/>
      <c r="M98" s="124" t="s">
        <v>118</v>
      </c>
      <c r="N98" s="125">
        <f>'Учредители ООО или ОАО'!P64</f>
        <v>0</v>
      </c>
      <c r="O98" s="125"/>
      <c r="P98" s="126"/>
      <c r="S98" s="124" t="s">
        <v>118</v>
      </c>
      <c r="T98" s="125">
        <f>'Учредители ООО или ОАО'!P90</f>
        <v>0</v>
      </c>
      <c r="U98" s="125"/>
      <c r="V98" s="126"/>
      <c r="AL98" s="124" t="s">
        <v>118</v>
      </c>
      <c r="AM98" s="125">
        <f>'Дополнительные Поручители'!P33</f>
        <v>0</v>
      </c>
      <c r="AN98" s="125"/>
      <c r="AO98" s="126"/>
      <c r="AQ98" s="124" t="s">
        <v>118</v>
      </c>
      <c r="AR98" s="125">
        <f>'Дополнительные Поручители'!P94</f>
        <v>0</v>
      </c>
      <c r="AS98" s="125"/>
      <c r="AT98" s="126"/>
      <c r="AV98" s="124" t="s">
        <v>118</v>
      </c>
      <c r="AW98" s="125">
        <f>'Дополнительные Поручители'!P154</f>
        <v>0</v>
      </c>
      <c r="AX98" s="125"/>
      <c r="AY98" s="126"/>
      <c r="BA98" s="124" t="s">
        <v>118</v>
      </c>
      <c r="BB98" s="125">
        <f>'Дополнительные Поручители'!P213</f>
        <v>0</v>
      </c>
      <c r="BC98" s="125"/>
      <c r="BD98" s="126"/>
    </row>
    <row r="99" spans="1:56" ht="12.75">
      <c r="A99" s="124" t="s">
        <v>328</v>
      </c>
      <c r="B99" s="125">
        <f>'Анкета ИП или ООО '!W28</f>
        <v>0</v>
      </c>
      <c r="C99" s="125"/>
      <c r="D99" s="125"/>
      <c r="E99" s="126"/>
      <c r="G99" s="124" t="s">
        <v>328</v>
      </c>
      <c r="H99" s="125">
        <f>'Учредители ООО или ОАО'!W38</f>
        <v>0</v>
      </c>
      <c r="I99" s="125"/>
      <c r="J99" s="126"/>
      <c r="M99" s="124" t="s">
        <v>328</v>
      </c>
      <c r="N99" s="125">
        <f>'Учредители ООО или ОАО'!W64</f>
        <v>0</v>
      </c>
      <c r="O99" s="125"/>
      <c r="P99" s="126"/>
      <c r="S99" s="124" t="s">
        <v>328</v>
      </c>
      <c r="T99" s="125">
        <f>'Учредители ООО или ОАО'!W90</f>
        <v>0</v>
      </c>
      <c r="U99" s="125"/>
      <c r="V99" s="126"/>
      <c r="AL99" s="124" t="s">
        <v>328</v>
      </c>
      <c r="AM99" s="125">
        <f>'Дополнительные Поручители'!W33</f>
        <v>0</v>
      </c>
      <c r="AN99" s="125"/>
      <c r="AO99" s="126"/>
      <c r="AQ99" s="124" t="s">
        <v>328</v>
      </c>
      <c r="AR99" s="125">
        <f>'Дополнительные Поручители'!W94</f>
        <v>0</v>
      </c>
      <c r="AS99" s="125"/>
      <c r="AT99" s="126"/>
      <c r="AV99" s="124" t="s">
        <v>328</v>
      </c>
      <c r="AW99" s="125">
        <f>'Дополнительные Поручители'!W154</f>
        <v>0</v>
      </c>
      <c r="AX99" s="125"/>
      <c r="AY99" s="126"/>
      <c r="BA99" s="124" t="s">
        <v>328</v>
      </c>
      <c r="BB99" s="125">
        <f>'Дополнительные Поручители'!W213</f>
        <v>0</v>
      </c>
      <c r="BC99" s="125"/>
      <c r="BD99" s="126"/>
    </row>
    <row r="100" spans="1:56" ht="12.75">
      <c r="A100" s="124" t="s">
        <v>386</v>
      </c>
      <c r="B100" s="144">
        <f>'Анкета ИП или ООО '!AD28</f>
        <v>0</v>
      </c>
      <c r="C100" s="125"/>
      <c r="D100" s="125"/>
      <c r="E100" s="126"/>
      <c r="G100" s="124" t="s">
        <v>386</v>
      </c>
      <c r="H100" s="144">
        <f>'Учредители ООО или ОАО'!AD38</f>
        <v>0</v>
      </c>
      <c r="I100" s="125"/>
      <c r="J100" s="126"/>
      <c r="M100" s="124" t="s">
        <v>386</v>
      </c>
      <c r="N100" s="144">
        <f>'Учредители ООО или ОАО'!AD64</f>
        <v>0</v>
      </c>
      <c r="O100" s="125"/>
      <c r="P100" s="126"/>
      <c r="S100" s="124" t="s">
        <v>386</v>
      </c>
      <c r="T100" s="144">
        <f>'Учредители ООО или ОАО'!AD90</f>
        <v>0</v>
      </c>
      <c r="U100" s="125"/>
      <c r="V100" s="126"/>
      <c r="AL100" s="124" t="s">
        <v>386</v>
      </c>
      <c r="AM100" s="144">
        <f>'Дополнительные Поручители'!AD33</f>
        <v>0</v>
      </c>
      <c r="AN100" s="125"/>
      <c r="AO100" s="126"/>
      <c r="AQ100" s="124" t="s">
        <v>386</v>
      </c>
      <c r="AR100" s="144">
        <f>'Дополнительные Поручители'!AD94</f>
        <v>0</v>
      </c>
      <c r="AS100" s="125"/>
      <c r="AT100" s="126"/>
      <c r="AV100" s="124" t="s">
        <v>386</v>
      </c>
      <c r="AW100" s="144">
        <f>'Дополнительные Поручители'!AD154</f>
        <v>0</v>
      </c>
      <c r="AX100" s="125"/>
      <c r="AY100" s="126"/>
      <c r="BA100" s="124" t="s">
        <v>386</v>
      </c>
      <c r="BB100" s="144">
        <f>'Дополнительные Поручители'!AD213</f>
        <v>0</v>
      </c>
      <c r="BC100" s="125"/>
      <c r="BD100" s="126"/>
    </row>
    <row r="101" spans="1:56" ht="13.5" thickBot="1">
      <c r="A101" s="127" t="s">
        <v>81</v>
      </c>
      <c r="B101" s="128">
        <f>'Анкета ИП или ООО '!AJ28</f>
        <v>0</v>
      </c>
      <c r="C101" s="128"/>
      <c r="D101" s="128"/>
      <c r="E101" s="129"/>
      <c r="G101" s="127" t="s">
        <v>81</v>
      </c>
      <c r="H101" s="125">
        <f>'Учредители ООО или ОАО'!AJ38</f>
        <v>0</v>
      </c>
      <c r="I101" s="125"/>
      <c r="J101" s="126"/>
      <c r="M101" s="127" t="s">
        <v>81</v>
      </c>
      <c r="N101" s="125">
        <f>'Учредители ООО или ОАО'!AJ64</f>
        <v>0</v>
      </c>
      <c r="O101" s="125"/>
      <c r="P101" s="126"/>
      <c r="S101" s="127" t="s">
        <v>81</v>
      </c>
      <c r="T101" s="125">
        <f>'Учредители ООО или ОАО'!AJ90</f>
        <v>0</v>
      </c>
      <c r="U101" s="125"/>
      <c r="V101" s="126"/>
      <c r="AL101" s="124" t="s">
        <v>81</v>
      </c>
      <c r="AM101" s="125">
        <f>'Дополнительные Поручители'!AJ33</f>
        <v>0</v>
      </c>
      <c r="AN101" s="125"/>
      <c r="AO101" s="126"/>
      <c r="AQ101" s="127" t="s">
        <v>81</v>
      </c>
      <c r="AR101" s="125">
        <f>'Дополнительные Поручители'!AJ94</f>
        <v>0</v>
      </c>
      <c r="AS101" s="125"/>
      <c r="AT101" s="126"/>
      <c r="AV101" s="127" t="s">
        <v>81</v>
      </c>
      <c r="AW101" s="125">
        <f>'Дополнительные Поручители'!AJ154</f>
        <v>0</v>
      </c>
      <c r="AX101" s="125"/>
      <c r="AY101" s="126"/>
      <c r="BA101" s="124" t="s">
        <v>81</v>
      </c>
      <c r="BB101" s="125">
        <f>'Дополнительные Поручители'!AJ213</f>
        <v>0</v>
      </c>
      <c r="BC101" s="125"/>
      <c r="BD101" s="126"/>
    </row>
    <row r="102" spans="7:56" ht="13.5" thickBot="1">
      <c r="G102" s="124"/>
      <c r="H102" s="125"/>
      <c r="I102" s="125"/>
      <c r="J102" s="126"/>
      <c r="M102" s="124"/>
      <c r="N102" s="125"/>
      <c r="O102" s="125"/>
      <c r="P102" s="126"/>
      <c r="S102" s="124"/>
      <c r="T102" s="125"/>
      <c r="U102" s="125"/>
      <c r="V102" s="126"/>
      <c r="AL102" s="127"/>
      <c r="AM102" s="128"/>
      <c r="AN102" s="128"/>
      <c r="AO102" s="129"/>
      <c r="AQ102" s="124"/>
      <c r="AR102" s="125"/>
      <c r="AS102" s="125"/>
      <c r="AT102" s="126"/>
      <c r="AV102" s="124"/>
      <c r="AW102" s="125"/>
      <c r="AX102" s="125"/>
      <c r="AY102" s="126"/>
      <c r="BA102" s="127"/>
      <c r="BB102" s="128"/>
      <c r="BC102" s="128"/>
      <c r="BD102" s="129"/>
    </row>
    <row r="103" spans="1:56" ht="12.75">
      <c r="A103" s="1732" t="s">
        <v>242</v>
      </c>
      <c r="B103" s="1733"/>
      <c r="C103" s="1733"/>
      <c r="D103" s="1733"/>
      <c r="E103" s="125"/>
      <c r="G103" s="1732" t="s">
        <v>242</v>
      </c>
      <c r="H103" s="1733"/>
      <c r="I103" s="1733"/>
      <c r="J103" s="1741"/>
      <c r="M103" s="1732" t="s">
        <v>242</v>
      </c>
      <c r="N103" s="1733"/>
      <c r="O103" s="1733"/>
      <c r="P103" s="1741"/>
      <c r="S103" s="1732" t="s">
        <v>242</v>
      </c>
      <c r="T103" s="1733"/>
      <c r="U103" s="1733"/>
      <c r="V103" s="1741"/>
      <c r="AL103" s="1732" t="s">
        <v>242</v>
      </c>
      <c r="AM103" s="1733"/>
      <c r="AN103" s="1733"/>
      <c r="AO103" s="1741"/>
      <c r="AQ103" s="1732" t="s">
        <v>242</v>
      </c>
      <c r="AR103" s="1733"/>
      <c r="AS103" s="1733"/>
      <c r="AT103" s="1741"/>
      <c r="AV103" s="1732" t="s">
        <v>242</v>
      </c>
      <c r="AW103" s="1733"/>
      <c r="AX103" s="1733"/>
      <c r="AY103" s="1741"/>
      <c r="BA103" s="1732" t="s">
        <v>242</v>
      </c>
      <c r="BB103" s="1733"/>
      <c r="BC103" s="1733"/>
      <c r="BD103" s="1741"/>
    </row>
    <row r="104" spans="1:56" ht="12.75">
      <c r="A104" s="157" t="s">
        <v>341</v>
      </c>
      <c r="B104" s="125">
        <f>'Анкета ИП или ООО '!N24</f>
        <v>0</v>
      </c>
      <c r="C104" s="125"/>
      <c r="D104" s="125"/>
      <c r="E104" s="125"/>
      <c r="G104" s="157" t="s">
        <v>341</v>
      </c>
      <c r="H104" s="125">
        <f>'Учредители ООО или ОАО'!J32</f>
        <v>0</v>
      </c>
      <c r="I104" s="125"/>
      <c r="J104" s="126"/>
      <c r="M104" s="157" t="s">
        <v>341</v>
      </c>
      <c r="N104" s="125">
        <f>'Учредители ООО или ОАО'!J58</f>
        <v>0</v>
      </c>
      <c r="O104" s="125"/>
      <c r="P104" s="126"/>
      <c r="S104" s="157" t="s">
        <v>341</v>
      </c>
      <c r="T104" s="125">
        <f>'Учредители ООО или ОАО'!J84</f>
        <v>0</v>
      </c>
      <c r="U104" s="125"/>
      <c r="V104" s="126"/>
      <c r="AL104" s="157" t="s">
        <v>341</v>
      </c>
      <c r="AM104" s="125">
        <f>'Дополнительные Поручители'!J29</f>
        <v>0</v>
      </c>
      <c r="AN104" s="125"/>
      <c r="AO104" s="126"/>
      <c r="AQ104" s="157" t="s">
        <v>341</v>
      </c>
      <c r="AR104" s="125">
        <f>'Дополнительные Поручители'!J90</f>
        <v>0</v>
      </c>
      <c r="AS104" s="125"/>
      <c r="AT104" s="126"/>
      <c r="AV104" s="157" t="s">
        <v>341</v>
      </c>
      <c r="AW104" s="125">
        <f>'Дополнительные Поручители'!J149</f>
        <v>0</v>
      </c>
      <c r="AX104" s="125"/>
      <c r="AY104" s="126"/>
      <c r="BA104" s="157" t="s">
        <v>341</v>
      </c>
      <c r="BB104" s="125">
        <f>'Дополнительные Поручители'!J209</f>
        <v>0</v>
      </c>
      <c r="BC104" s="125"/>
      <c r="BD104" s="126"/>
    </row>
    <row r="105" spans="1:56" ht="12.75">
      <c r="A105" s="157" t="s">
        <v>343</v>
      </c>
      <c r="B105" s="125">
        <f>'Анкета ИП или ООО '!AE24</f>
        <v>0</v>
      </c>
      <c r="C105" s="125"/>
      <c r="D105" s="125"/>
      <c r="E105" s="125"/>
      <c r="G105" s="157" t="s">
        <v>343</v>
      </c>
      <c r="H105" s="125">
        <f>'Учредители ООО или ОАО'!Z32</f>
        <v>0</v>
      </c>
      <c r="I105" s="125"/>
      <c r="J105" s="126"/>
      <c r="M105" s="157" t="s">
        <v>343</v>
      </c>
      <c r="N105" s="125">
        <f>'Учредители ООО или ОАО'!Z58</f>
        <v>0</v>
      </c>
      <c r="O105" s="125"/>
      <c r="P105" s="126"/>
      <c r="S105" s="157" t="s">
        <v>343</v>
      </c>
      <c r="T105" s="125">
        <f>'Учредители ООО или ОАО'!Z84</f>
        <v>0</v>
      </c>
      <c r="U105" s="125"/>
      <c r="V105" s="126"/>
      <c r="AL105" s="157" t="s">
        <v>343</v>
      </c>
      <c r="AM105" s="125">
        <f>'Дополнительные Поручители'!Z29</f>
        <v>0</v>
      </c>
      <c r="AN105" s="125"/>
      <c r="AO105" s="126"/>
      <c r="AQ105" s="157" t="s">
        <v>343</v>
      </c>
      <c r="AR105" s="125">
        <f>'Дополнительные Поручители'!Z90</f>
        <v>0</v>
      </c>
      <c r="AS105" s="125"/>
      <c r="AT105" s="126"/>
      <c r="AV105" s="157" t="s">
        <v>343</v>
      </c>
      <c r="AW105" s="125">
        <f>'Дополнительные Поручители'!Z149</f>
        <v>0</v>
      </c>
      <c r="AX105" s="125"/>
      <c r="AY105" s="126"/>
      <c r="BA105" s="157" t="s">
        <v>343</v>
      </c>
      <c r="BB105" s="125">
        <f>'Дополнительные Поручители'!Z209</f>
        <v>0</v>
      </c>
      <c r="BC105" s="125"/>
      <c r="BD105" s="126"/>
    </row>
    <row r="106" spans="1:56" ht="12.75">
      <c r="A106" s="157" t="s">
        <v>344</v>
      </c>
      <c r="B106" s="125">
        <f>'Анкета ИП или ООО '!N25</f>
        <v>0</v>
      </c>
      <c r="C106" s="125"/>
      <c r="D106" s="125"/>
      <c r="E106" s="125"/>
      <c r="G106" s="157" t="s">
        <v>344</v>
      </c>
      <c r="H106" s="125">
        <f>'Учредители ООО или ОАО'!J33</f>
        <v>0</v>
      </c>
      <c r="I106" s="125"/>
      <c r="J106" s="126"/>
      <c r="M106" s="157" t="s">
        <v>344</v>
      </c>
      <c r="N106" s="125">
        <f>'Учредители ООО или ОАО'!J59</f>
        <v>0</v>
      </c>
      <c r="O106" s="125"/>
      <c r="P106" s="126"/>
      <c r="S106" s="157" t="s">
        <v>344</v>
      </c>
      <c r="T106" s="125">
        <f>'Учредители ООО или ОАО'!J85</f>
        <v>0</v>
      </c>
      <c r="U106" s="125"/>
      <c r="V106" s="126"/>
      <c r="AL106" s="157" t="s">
        <v>344</v>
      </c>
      <c r="AM106" s="125">
        <f>'Дополнительные Поручители'!J30</f>
        <v>0</v>
      </c>
      <c r="AN106" s="125"/>
      <c r="AO106" s="126"/>
      <c r="AQ106" s="157" t="s">
        <v>344</v>
      </c>
      <c r="AR106" s="125">
        <f>'Дополнительные Поручители'!J91</f>
        <v>0</v>
      </c>
      <c r="AS106" s="125"/>
      <c r="AT106" s="126"/>
      <c r="AV106" s="157" t="s">
        <v>344</v>
      </c>
      <c r="AW106" s="125">
        <f>'Дополнительные Поручители'!J150</f>
        <v>0</v>
      </c>
      <c r="AX106" s="125"/>
      <c r="AY106" s="126"/>
      <c r="BA106" s="157" t="s">
        <v>344</v>
      </c>
      <c r="BB106" s="125">
        <f>'Дополнительные Поручители'!J210</f>
        <v>0</v>
      </c>
      <c r="BC106" s="125"/>
      <c r="BD106" s="126"/>
    </row>
    <row r="107" spans="1:56" ht="12.75">
      <c r="A107" s="157" t="s">
        <v>90</v>
      </c>
      <c r="B107" s="125">
        <f>'Анкета ИП или ООО '!AC25</f>
        <v>0</v>
      </c>
      <c r="C107" s="125"/>
      <c r="D107" s="125"/>
      <c r="E107" s="125"/>
      <c r="G107" s="157" t="s">
        <v>90</v>
      </c>
      <c r="H107" s="125">
        <f>'Учредители ООО или ОАО'!AC33</f>
        <v>0</v>
      </c>
      <c r="I107" s="125"/>
      <c r="J107" s="126"/>
      <c r="M107" s="157" t="s">
        <v>90</v>
      </c>
      <c r="N107" s="125">
        <f>'Учредители ООО или ОАО'!AC59</f>
        <v>0</v>
      </c>
      <c r="O107" s="125"/>
      <c r="P107" s="126"/>
      <c r="S107" s="157" t="s">
        <v>90</v>
      </c>
      <c r="T107" s="125">
        <f>'Учредители ООО или ОАО'!AC85</f>
        <v>0</v>
      </c>
      <c r="U107" s="125"/>
      <c r="V107" s="126"/>
      <c r="AL107" s="157" t="s">
        <v>90</v>
      </c>
      <c r="AM107" s="125">
        <f>'Дополнительные Поручители'!AC30</f>
        <v>0</v>
      </c>
      <c r="AN107" s="125"/>
      <c r="AO107" s="126"/>
      <c r="AQ107" s="157" t="s">
        <v>90</v>
      </c>
      <c r="AR107" s="125">
        <f>'Дополнительные Поручители'!AC91</f>
        <v>0</v>
      </c>
      <c r="AS107" s="125"/>
      <c r="AT107" s="126"/>
      <c r="AV107" s="157" t="s">
        <v>90</v>
      </c>
      <c r="AW107" s="125">
        <f>'Дополнительные Поручители'!AC150</f>
        <v>0</v>
      </c>
      <c r="AX107" s="125"/>
      <c r="AY107" s="126"/>
      <c r="BA107" s="157" t="s">
        <v>90</v>
      </c>
      <c r="BB107" s="125">
        <f>'Дополнительные Поручители'!AC210</f>
        <v>0</v>
      </c>
      <c r="BC107" s="125"/>
      <c r="BD107" s="126"/>
    </row>
    <row r="108" spans="1:56" ht="13.5" thickBot="1">
      <c r="A108" s="157" t="s">
        <v>346</v>
      </c>
      <c r="B108" s="125">
        <f>'Анкета ИП или ООО '!AG25</f>
        <v>0</v>
      </c>
      <c r="C108" s="125"/>
      <c r="D108" s="125"/>
      <c r="E108" s="125"/>
      <c r="G108" s="157" t="s">
        <v>346</v>
      </c>
      <c r="H108" s="125">
        <f>'Учредители ООО или ОАО'!AJ33</f>
        <v>0</v>
      </c>
      <c r="I108" s="125"/>
      <c r="J108" s="126"/>
      <c r="M108" s="157" t="s">
        <v>346</v>
      </c>
      <c r="N108" s="125">
        <f>'Учредители ООО или ОАО'!AJ59</f>
        <v>0</v>
      </c>
      <c r="O108" s="125"/>
      <c r="P108" s="126"/>
      <c r="S108" s="157" t="s">
        <v>346</v>
      </c>
      <c r="T108" s="125">
        <f>'Учредители ООО или ОАО'!AJ85</f>
        <v>0</v>
      </c>
      <c r="U108" s="125"/>
      <c r="V108" s="126"/>
      <c r="AL108" s="157" t="s">
        <v>346</v>
      </c>
      <c r="AM108" s="125">
        <f>'Дополнительные Поручители'!AJ30</f>
        <v>0</v>
      </c>
      <c r="AN108" s="125"/>
      <c r="AO108" s="126"/>
      <c r="AQ108" s="146" t="s">
        <v>346</v>
      </c>
      <c r="AR108" s="128">
        <f>'Дополнительные Поручители'!AJ91</f>
        <v>0</v>
      </c>
      <c r="AS108" s="128"/>
      <c r="AT108" s="129"/>
      <c r="AV108" s="157" t="s">
        <v>346</v>
      </c>
      <c r="AW108" s="125">
        <f>'Дополнительные Поручители'!AJ150</f>
        <v>0</v>
      </c>
      <c r="AX108" s="125"/>
      <c r="AY108" s="126"/>
      <c r="BA108" s="146" t="s">
        <v>346</v>
      </c>
      <c r="BB108" s="128">
        <f>'Дополнительные Поручители'!AJ210</f>
        <v>0</v>
      </c>
      <c r="BC108" s="128"/>
      <c r="BD108" s="129"/>
    </row>
    <row r="109" spans="1:51" ht="13.5" thickBot="1">
      <c r="A109" s="124"/>
      <c r="B109" s="125"/>
      <c r="C109" s="125"/>
      <c r="D109" s="125"/>
      <c r="E109" s="125"/>
      <c r="G109" s="124"/>
      <c r="H109" s="125"/>
      <c r="I109" s="125"/>
      <c r="J109" s="126"/>
      <c r="M109" s="124"/>
      <c r="N109" s="125"/>
      <c r="O109" s="125"/>
      <c r="P109" s="126"/>
      <c r="S109" s="124"/>
      <c r="T109" s="125"/>
      <c r="U109" s="125"/>
      <c r="V109" s="126"/>
      <c r="AV109" s="127"/>
      <c r="AW109" s="128"/>
      <c r="AX109" s="128"/>
      <c r="AY109" s="129"/>
    </row>
    <row r="110" spans="1:56" ht="12.75">
      <c r="A110" s="1732" t="s">
        <v>340</v>
      </c>
      <c r="B110" s="1733"/>
      <c r="C110" s="1733"/>
      <c r="D110" s="1733"/>
      <c r="E110" s="125"/>
      <c r="G110" s="1732" t="s">
        <v>340</v>
      </c>
      <c r="H110" s="1733"/>
      <c r="I110" s="1733"/>
      <c r="J110" s="1741"/>
      <c r="M110" s="1732" t="s">
        <v>340</v>
      </c>
      <c r="N110" s="1733"/>
      <c r="O110" s="1733"/>
      <c r="P110" s="1741"/>
      <c r="S110" s="1732" t="s">
        <v>340</v>
      </c>
      <c r="T110" s="1733"/>
      <c r="U110" s="1733"/>
      <c r="V110" s="1741"/>
      <c r="AL110" s="1732" t="s">
        <v>340</v>
      </c>
      <c r="AM110" s="1733"/>
      <c r="AN110" s="1733"/>
      <c r="AO110" s="1741"/>
      <c r="AQ110" s="1732" t="s">
        <v>340</v>
      </c>
      <c r="AR110" s="1733"/>
      <c r="AS110" s="1733"/>
      <c r="AT110" s="1741"/>
      <c r="AV110" s="1732" t="s">
        <v>340</v>
      </c>
      <c r="AW110" s="1733"/>
      <c r="AX110" s="1733"/>
      <c r="AY110" s="1741"/>
      <c r="BA110" s="1732" t="s">
        <v>340</v>
      </c>
      <c r="BB110" s="1733"/>
      <c r="BC110" s="1733"/>
      <c r="BD110" s="1741"/>
    </row>
    <row r="111" spans="1:56" ht="12.75">
      <c r="A111" s="157" t="s">
        <v>341</v>
      </c>
      <c r="B111" s="125">
        <f>'Анкета ИП или ООО '!N26</f>
        <v>0</v>
      </c>
      <c r="C111" s="125"/>
      <c r="D111" s="125"/>
      <c r="E111" s="125"/>
      <c r="G111" s="157" t="s">
        <v>341</v>
      </c>
      <c r="H111" s="125">
        <f>'Учредители ООО или ОАО'!J35</f>
        <v>0</v>
      </c>
      <c r="I111" s="125"/>
      <c r="J111" s="126"/>
      <c r="M111" s="157" t="s">
        <v>341</v>
      </c>
      <c r="N111" s="125">
        <f>'Учредители ООО или ОАО'!J61</f>
        <v>0</v>
      </c>
      <c r="O111" s="125"/>
      <c r="P111" s="126"/>
      <c r="S111" s="157" t="s">
        <v>341</v>
      </c>
      <c r="T111" s="125">
        <f>'Учредители ООО или ОАО'!J87</f>
        <v>0</v>
      </c>
      <c r="U111" s="125"/>
      <c r="V111" s="126"/>
      <c r="AL111" s="157" t="s">
        <v>341</v>
      </c>
      <c r="AM111" s="125">
        <f>'Дополнительные Поручители'!J31</f>
        <v>0</v>
      </c>
      <c r="AN111" s="125"/>
      <c r="AO111" s="126"/>
      <c r="AQ111" s="157" t="s">
        <v>341</v>
      </c>
      <c r="AR111" s="125">
        <f>'Дополнительные Поручители'!J92</f>
        <v>0</v>
      </c>
      <c r="AS111" s="125"/>
      <c r="AT111" s="126"/>
      <c r="AV111" s="157" t="s">
        <v>341</v>
      </c>
      <c r="AW111" s="125">
        <f>'Дополнительные Поручители'!J151</f>
        <v>0</v>
      </c>
      <c r="AX111" s="125"/>
      <c r="AY111" s="126"/>
      <c r="BA111" s="157" t="s">
        <v>341</v>
      </c>
      <c r="BB111" s="125">
        <f>'Дополнительные Поручители'!J211</f>
        <v>0</v>
      </c>
      <c r="BC111" s="125"/>
      <c r="BD111" s="126"/>
    </row>
    <row r="112" spans="1:56" ht="12.75">
      <c r="A112" s="157" t="s">
        <v>343</v>
      </c>
      <c r="B112" s="125">
        <f>'Анкета ИП или ООО '!AE26</f>
        <v>0</v>
      </c>
      <c r="C112" s="125"/>
      <c r="D112" s="125"/>
      <c r="E112" s="125"/>
      <c r="G112" s="157" t="s">
        <v>343</v>
      </c>
      <c r="H112" s="125">
        <f>'Учредители ООО или ОАО'!Z35</f>
        <v>0</v>
      </c>
      <c r="I112" s="125"/>
      <c r="J112" s="126"/>
      <c r="M112" s="157" t="s">
        <v>343</v>
      </c>
      <c r="N112" s="125">
        <f>'Учредители ООО или ОАО'!Z61</f>
        <v>0</v>
      </c>
      <c r="O112" s="125"/>
      <c r="P112" s="126"/>
      <c r="S112" s="157" t="s">
        <v>343</v>
      </c>
      <c r="T112" s="125">
        <f>'Учредители ООО или ОАО'!Z87</f>
        <v>0</v>
      </c>
      <c r="U112" s="125"/>
      <c r="V112" s="126"/>
      <c r="AL112" s="157" t="s">
        <v>343</v>
      </c>
      <c r="AM112" s="125">
        <f>'Дополнительные Поручители'!Z31</f>
        <v>0</v>
      </c>
      <c r="AN112" s="125"/>
      <c r="AO112" s="126"/>
      <c r="AQ112" s="157" t="s">
        <v>343</v>
      </c>
      <c r="AR112" s="125">
        <f>'Дополнительные Поручители'!Z92</f>
        <v>0</v>
      </c>
      <c r="AS112" s="125"/>
      <c r="AT112" s="126"/>
      <c r="AV112" s="157" t="s">
        <v>343</v>
      </c>
      <c r="AW112" s="125">
        <f>'Дополнительные Поручители'!Z151</f>
        <v>0</v>
      </c>
      <c r="AX112" s="125"/>
      <c r="AY112" s="126"/>
      <c r="BA112" s="157" t="s">
        <v>343</v>
      </c>
      <c r="BB112" s="125">
        <f>'Дополнительные Поручители'!Z211</f>
        <v>0</v>
      </c>
      <c r="BC112" s="125"/>
      <c r="BD112" s="126"/>
    </row>
    <row r="113" spans="1:56" ht="12.75">
      <c r="A113" s="157" t="s">
        <v>344</v>
      </c>
      <c r="B113" s="125">
        <f>'Анкета ИП или ООО '!N27</f>
        <v>0</v>
      </c>
      <c r="C113" s="125"/>
      <c r="D113" s="125"/>
      <c r="E113" s="125"/>
      <c r="G113" s="157" t="s">
        <v>344</v>
      </c>
      <c r="H113" s="125">
        <f>'Учредители ООО или ОАО'!J36</f>
        <v>0</v>
      </c>
      <c r="I113" s="125"/>
      <c r="J113" s="126"/>
      <c r="M113" s="157" t="s">
        <v>344</v>
      </c>
      <c r="N113" s="125">
        <f>'Учредители ООО или ОАО'!J62</f>
        <v>0</v>
      </c>
      <c r="O113" s="125"/>
      <c r="P113" s="126"/>
      <c r="S113" s="157" t="s">
        <v>344</v>
      </c>
      <c r="T113" s="125">
        <f>'Учредители ООО или ОАО'!J88</f>
        <v>0</v>
      </c>
      <c r="U113" s="125"/>
      <c r="V113" s="126"/>
      <c r="AL113" s="157" t="s">
        <v>344</v>
      </c>
      <c r="AM113" s="125">
        <f>'Дополнительные Поручители'!J32</f>
        <v>0</v>
      </c>
      <c r="AN113" s="125"/>
      <c r="AO113" s="126"/>
      <c r="AQ113" s="157" t="s">
        <v>344</v>
      </c>
      <c r="AR113" s="125">
        <f>'Дополнительные Поручители'!J93</f>
        <v>0</v>
      </c>
      <c r="AS113" s="125"/>
      <c r="AT113" s="126"/>
      <c r="AV113" s="157" t="s">
        <v>344</v>
      </c>
      <c r="AW113" s="125">
        <f>'Дополнительные Поручители'!J152</f>
        <v>0</v>
      </c>
      <c r="AX113" s="125"/>
      <c r="AY113" s="126"/>
      <c r="BA113" s="157" t="s">
        <v>344</v>
      </c>
      <c r="BB113" s="125">
        <f>'Дополнительные Поручители'!J212</f>
        <v>0</v>
      </c>
      <c r="BC113" s="125"/>
      <c r="BD113" s="126"/>
    </row>
    <row r="114" spans="1:56" ht="12.75">
      <c r="A114" s="157" t="s">
        <v>90</v>
      </c>
      <c r="B114" s="125">
        <f>'Анкета ИП или ООО '!AC27</f>
        <v>0</v>
      </c>
      <c r="C114" s="125"/>
      <c r="D114" s="125"/>
      <c r="E114" s="125"/>
      <c r="G114" s="157" t="s">
        <v>90</v>
      </c>
      <c r="H114" s="125">
        <f>'Учредители ООО или ОАО'!AC36</f>
        <v>0</v>
      </c>
      <c r="I114" s="125"/>
      <c r="J114" s="126"/>
      <c r="M114" s="157" t="s">
        <v>90</v>
      </c>
      <c r="N114" s="125">
        <f>'Учредители ООО или ОАО'!AC62</f>
        <v>0</v>
      </c>
      <c r="O114" s="125"/>
      <c r="P114" s="126"/>
      <c r="S114" s="157" t="s">
        <v>90</v>
      </c>
      <c r="T114" s="125">
        <f>'Учредители ООО или ОАО'!AC88</f>
        <v>0</v>
      </c>
      <c r="U114" s="125"/>
      <c r="V114" s="126"/>
      <c r="AL114" s="157" t="s">
        <v>90</v>
      </c>
      <c r="AM114" s="125">
        <f>'Дополнительные Поручители'!AC32</f>
        <v>0</v>
      </c>
      <c r="AN114" s="125"/>
      <c r="AO114" s="126"/>
      <c r="AQ114" s="157" t="s">
        <v>90</v>
      </c>
      <c r="AR114" s="125">
        <f>'Дополнительные Поручители'!AC93</f>
        <v>0</v>
      </c>
      <c r="AS114" s="125"/>
      <c r="AT114" s="126"/>
      <c r="AV114" s="157" t="s">
        <v>90</v>
      </c>
      <c r="AW114" s="125">
        <f>'Дополнительные Поручители'!AC152</f>
        <v>0</v>
      </c>
      <c r="AX114" s="125"/>
      <c r="AY114" s="126"/>
      <c r="BA114" s="157" t="s">
        <v>90</v>
      </c>
      <c r="BB114" s="125">
        <f>'Дополнительные Поручители'!AC212</f>
        <v>0</v>
      </c>
      <c r="BC114" s="125"/>
      <c r="BD114" s="126"/>
    </row>
    <row r="115" spans="1:56" ht="12.75">
      <c r="A115" s="157" t="s">
        <v>346</v>
      </c>
      <c r="B115" s="125">
        <f>'Анкета ИП или ООО '!AG27</f>
        <v>0</v>
      </c>
      <c r="C115" s="125"/>
      <c r="D115" s="125"/>
      <c r="E115" s="125"/>
      <c r="G115" s="157" t="s">
        <v>346</v>
      </c>
      <c r="H115" s="125">
        <f>'Учредители ООО или ОАО'!AJ36</f>
        <v>0</v>
      </c>
      <c r="I115" s="125"/>
      <c r="J115" s="126"/>
      <c r="M115" s="157" t="s">
        <v>346</v>
      </c>
      <c r="N115" s="125">
        <f>'Учредители ООО или ОАО'!AJ62</f>
        <v>0</v>
      </c>
      <c r="O115" s="125"/>
      <c r="P115" s="126"/>
      <c r="S115" s="157" t="s">
        <v>346</v>
      </c>
      <c r="T115" s="125">
        <f>'Учредители ООО или ОАО'!AJ88</f>
        <v>0</v>
      </c>
      <c r="U115" s="125"/>
      <c r="V115" s="126"/>
      <c r="AL115" s="157" t="s">
        <v>346</v>
      </c>
      <c r="AM115" s="125">
        <f>'Дополнительные Поручители'!AJ32</f>
        <v>0</v>
      </c>
      <c r="AN115" s="125"/>
      <c r="AO115" s="126"/>
      <c r="AQ115" s="157" t="s">
        <v>346</v>
      </c>
      <c r="AR115" s="125">
        <f>'Дополнительные Поручители'!AJ93</f>
        <v>0</v>
      </c>
      <c r="AS115" s="125"/>
      <c r="AT115" s="126"/>
      <c r="AV115" s="157" t="s">
        <v>346</v>
      </c>
      <c r="AW115" s="125">
        <f>'Дополнительные Поручители'!AJ152</f>
        <v>0</v>
      </c>
      <c r="AX115" s="125"/>
      <c r="AY115" s="126"/>
      <c r="BA115" s="157" t="s">
        <v>346</v>
      </c>
      <c r="BB115" s="125">
        <f>'Дополнительные Поручители'!AJ212</f>
        <v>0</v>
      </c>
      <c r="BC115" s="125"/>
      <c r="BD115" s="126"/>
    </row>
    <row r="116" ht="13.5" thickBot="1"/>
    <row r="117" spans="1:22" ht="13.5" thickBot="1">
      <c r="A117" s="1742" t="s">
        <v>474</v>
      </c>
      <c r="B117" s="1747"/>
      <c r="C117" s="1743"/>
      <c r="G117" s="1742" t="s">
        <v>96</v>
      </c>
      <c r="H117" s="1743"/>
      <c r="M117" s="1742" t="s">
        <v>100</v>
      </c>
      <c r="N117" s="1743"/>
      <c r="O117" s="125"/>
      <c r="P117" s="126"/>
      <c r="S117" s="1742" t="s">
        <v>103</v>
      </c>
      <c r="T117" s="1743"/>
      <c r="U117" s="125"/>
      <c r="V117" s="126"/>
    </row>
    <row r="118" spans="1:22" ht="12.75">
      <c r="A118" s="124" t="s">
        <v>84</v>
      </c>
      <c r="B118" s="153">
        <f>'Анкета ИП или ООО '!H29</f>
        <v>0</v>
      </c>
      <c r="G118" s="124" t="s">
        <v>84</v>
      </c>
      <c r="H118" s="126">
        <f>'Учредители ООО или ОАО'!H39</f>
        <v>0</v>
      </c>
      <c r="M118" s="124" t="s">
        <v>84</v>
      </c>
      <c r="N118" s="126">
        <f>'Учредители ООО или ОАО'!H65</f>
        <v>0</v>
      </c>
      <c r="O118" s="125"/>
      <c r="P118" s="126"/>
      <c r="S118" s="124" t="s">
        <v>84</v>
      </c>
      <c r="T118" s="126">
        <f>'Учредители ООО или ОАО'!H91</f>
        <v>0</v>
      </c>
      <c r="U118" s="125"/>
      <c r="V118" s="126"/>
    </row>
    <row r="119" spans="1:22" ht="12.75">
      <c r="A119" s="124" t="s">
        <v>85</v>
      </c>
      <c r="B119" s="153">
        <f>'Анкета ИП или ООО '!R29</f>
        <v>0</v>
      </c>
      <c r="G119" s="124" t="s">
        <v>85</v>
      </c>
      <c r="H119" s="126">
        <f>'Учредители ООО или ОАО'!R39</f>
        <v>0</v>
      </c>
      <c r="M119" s="124" t="s">
        <v>85</v>
      </c>
      <c r="N119" s="126">
        <f>'Учредители ООО или ОАО'!R65</f>
        <v>0</v>
      </c>
      <c r="O119" s="125"/>
      <c r="P119" s="126"/>
      <c r="S119" s="124" t="s">
        <v>85</v>
      </c>
      <c r="T119" s="126">
        <f>'Учредители ООО или ОАО'!R91</f>
        <v>0</v>
      </c>
      <c r="U119" s="125"/>
      <c r="V119" s="126"/>
    </row>
    <row r="120" spans="1:22" ht="12.75">
      <c r="A120" s="124" t="s">
        <v>74</v>
      </c>
      <c r="B120" s="153">
        <f>'Анкета ИП или ООО '!AA29</f>
        <v>0</v>
      </c>
      <c r="G120" s="124" t="s">
        <v>74</v>
      </c>
      <c r="H120" s="126">
        <f>'Учредители ООО или ОАО'!AA39</f>
        <v>0</v>
      </c>
      <c r="M120" s="124" t="s">
        <v>74</v>
      </c>
      <c r="N120" s="126">
        <f>'Учредители ООО или ОАО'!AA65</f>
        <v>0</v>
      </c>
      <c r="O120" s="125"/>
      <c r="P120" s="126"/>
      <c r="S120" s="124" t="s">
        <v>74</v>
      </c>
      <c r="T120" s="126">
        <f>'Учредители ООО или ОАО'!AA91</f>
        <v>0</v>
      </c>
      <c r="U120" s="125"/>
      <c r="V120" s="126"/>
    </row>
    <row r="121" spans="1:22" ht="13.5" thickBot="1">
      <c r="A121" s="146" t="s">
        <v>86</v>
      </c>
      <c r="B121" s="154">
        <f>'Анкета ИП или ООО '!AG29</f>
        <v>0</v>
      </c>
      <c r="G121" s="146" t="s">
        <v>86</v>
      </c>
      <c r="H121" s="129">
        <f>'Учредители ООО или ОАО'!AG39</f>
        <v>0</v>
      </c>
      <c r="M121" s="146" t="s">
        <v>86</v>
      </c>
      <c r="N121" s="129">
        <f>'Учредители ООО или ОАО'!AG65</f>
        <v>0</v>
      </c>
      <c r="O121" s="128"/>
      <c r="P121" s="129"/>
      <c r="S121" s="146" t="s">
        <v>86</v>
      </c>
      <c r="T121" s="129">
        <f>'Учредители ООО или ОАО'!AG91</f>
        <v>0</v>
      </c>
      <c r="U121" s="128"/>
      <c r="V121" s="129"/>
    </row>
  </sheetData>
  <sheetProtection password="C6FC" sheet="1"/>
  <mergeCells count="96">
    <mergeCell ref="BA110:BD110"/>
    <mergeCell ref="AV103:AY103"/>
    <mergeCell ref="AV110:AY110"/>
    <mergeCell ref="A90:E90"/>
    <mergeCell ref="A103:D103"/>
    <mergeCell ref="G103:J103"/>
    <mergeCell ref="AV96:AY96"/>
    <mergeCell ref="M103:P103"/>
    <mergeCell ref="S103:V103"/>
    <mergeCell ref="A96:E96"/>
    <mergeCell ref="A110:D110"/>
    <mergeCell ref="G110:J110"/>
    <mergeCell ref="AQ110:AT110"/>
    <mergeCell ref="M110:P110"/>
    <mergeCell ref="AV84:AY84"/>
    <mergeCell ref="AQ103:AT103"/>
    <mergeCell ref="BA84:BD84"/>
    <mergeCell ref="BA90:BD90"/>
    <mergeCell ref="BA96:BD96"/>
    <mergeCell ref="BA103:BD103"/>
    <mergeCell ref="AV90:AY90"/>
    <mergeCell ref="AQ70:AT70"/>
    <mergeCell ref="AQ77:AT77"/>
    <mergeCell ref="BA56:BD56"/>
    <mergeCell ref="AV56:AY56"/>
    <mergeCell ref="AV63:AY63"/>
    <mergeCell ref="AV70:AY70"/>
    <mergeCell ref="AV77:AY77"/>
    <mergeCell ref="BA77:BD77"/>
    <mergeCell ref="BA63:BD63"/>
    <mergeCell ref="BA70:BD70"/>
    <mergeCell ref="S117:T117"/>
    <mergeCell ref="AL56:AO56"/>
    <mergeCell ref="AL63:AO63"/>
    <mergeCell ref="AL70:AO70"/>
    <mergeCell ref="AL77:AO77"/>
    <mergeCell ref="AL84:AO84"/>
    <mergeCell ref="AL90:AO90"/>
    <mergeCell ref="AL110:AO110"/>
    <mergeCell ref="AL96:AO96"/>
    <mergeCell ref="AL103:AO103"/>
    <mergeCell ref="AQ56:AT56"/>
    <mergeCell ref="S110:V110"/>
    <mergeCell ref="S77:V77"/>
    <mergeCell ref="S84:V84"/>
    <mergeCell ref="S90:V90"/>
    <mergeCell ref="S96:V96"/>
    <mergeCell ref="AQ84:AT84"/>
    <mergeCell ref="AQ90:AT90"/>
    <mergeCell ref="AQ96:AT96"/>
    <mergeCell ref="AQ63:AT63"/>
    <mergeCell ref="M117:N117"/>
    <mergeCell ref="S56:V56"/>
    <mergeCell ref="S63:V63"/>
    <mergeCell ref="S70:V70"/>
    <mergeCell ref="M84:P84"/>
    <mergeCell ref="M90:P90"/>
    <mergeCell ref="M96:P96"/>
    <mergeCell ref="M56:P56"/>
    <mergeCell ref="M63:P63"/>
    <mergeCell ref="M70:P70"/>
    <mergeCell ref="M77:P77"/>
    <mergeCell ref="D22:G22"/>
    <mergeCell ref="D23:G23"/>
    <mergeCell ref="A63:E63"/>
    <mergeCell ref="A77:E77"/>
    <mergeCell ref="G63:J63"/>
    <mergeCell ref="B37:K37"/>
    <mergeCell ref="G117:H117"/>
    <mergeCell ref="G90:J90"/>
    <mergeCell ref="C14:F14"/>
    <mergeCell ref="A70:E70"/>
    <mergeCell ref="A84:C84"/>
    <mergeCell ref="G56:J56"/>
    <mergeCell ref="A56:E56"/>
    <mergeCell ref="C34:F34"/>
    <mergeCell ref="C35:F35"/>
    <mergeCell ref="A117:C117"/>
    <mergeCell ref="C8:F8"/>
    <mergeCell ref="C3:F3"/>
    <mergeCell ref="A54:V54"/>
    <mergeCell ref="G96:J96"/>
    <mergeCell ref="G3:K3"/>
    <mergeCell ref="C32:H32"/>
    <mergeCell ref="G84:J84"/>
    <mergeCell ref="G70:J70"/>
    <mergeCell ref="G77:J77"/>
    <mergeCell ref="C10:D10"/>
    <mergeCell ref="C21:H21"/>
    <mergeCell ref="E10:G10"/>
    <mergeCell ref="E11:G11"/>
    <mergeCell ref="E12:G12"/>
    <mergeCell ref="C12:D12"/>
    <mergeCell ref="G15:J15"/>
    <mergeCell ref="C11:D11"/>
    <mergeCell ref="G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30"/>
  </sheetPr>
  <dimension ref="A1:AA175"/>
  <sheetViews>
    <sheetView view="pageBreakPreview" zoomScaleSheetLayoutView="100" zoomScalePageLayoutView="0" workbookViewId="0" topLeftCell="A124">
      <selection activeCell="G3" sqref="G3:J3"/>
    </sheetView>
  </sheetViews>
  <sheetFormatPr defaultColWidth="9.00390625" defaultRowHeight="12.75"/>
  <cols>
    <col min="1" max="1" width="5.25390625" style="0" customWidth="1"/>
    <col min="2" max="2" width="5.125" style="0" customWidth="1"/>
    <col min="3" max="3" width="4.375" style="0" customWidth="1"/>
    <col min="4" max="5" width="4.25390625" style="0" customWidth="1"/>
    <col min="6" max="6" width="4.00390625" style="0" customWidth="1"/>
    <col min="7" max="7" width="5.625" style="0" customWidth="1"/>
    <col min="8" max="8" width="6.75390625" style="0" customWidth="1"/>
    <col min="9" max="9" width="6.00390625" style="0" customWidth="1"/>
    <col min="10" max="10" width="4.75390625" style="0" customWidth="1"/>
    <col min="11" max="11" width="5.875" style="0" customWidth="1"/>
    <col min="12" max="12" width="5.25390625" style="0" customWidth="1"/>
    <col min="13" max="13" width="6.75390625" style="0" customWidth="1"/>
    <col min="14" max="14" width="4.125" style="0" customWidth="1"/>
    <col min="15" max="15" width="5.375" style="0" customWidth="1"/>
    <col min="16" max="16" width="6.00390625" style="0" customWidth="1"/>
    <col min="17" max="17" width="6.125" style="0" customWidth="1"/>
    <col min="18" max="18" width="4.75390625" style="0" customWidth="1"/>
    <col min="19" max="19" width="6.00390625" style="0" customWidth="1"/>
    <col min="20" max="20" width="16.375" style="0" customWidth="1"/>
    <col min="21" max="23" width="9.125" style="0" hidden="1" customWidth="1"/>
    <col min="24" max="25" width="7.75390625" style="0" hidden="1" customWidth="1"/>
    <col min="26" max="27" width="9.125" style="0" hidden="1" customWidth="1"/>
  </cols>
  <sheetData>
    <row r="1" spans="1:20" ht="18">
      <c r="A1" s="1764" t="s">
        <v>453</v>
      </c>
      <c r="B1" s="1764"/>
      <c r="C1" s="1764"/>
      <c r="D1" s="1764"/>
      <c r="E1" s="1764"/>
      <c r="F1" s="1764"/>
      <c r="G1" s="1764"/>
      <c r="H1" s="1764"/>
      <c r="I1" s="1764"/>
      <c r="J1" s="1764"/>
      <c r="K1" s="1764"/>
      <c r="L1" s="1764"/>
      <c r="M1" s="1764"/>
      <c r="N1" s="1764"/>
      <c r="O1" s="1764"/>
      <c r="P1" s="1764"/>
      <c r="Q1" s="1764"/>
      <c r="R1" s="1764"/>
      <c r="S1" s="1764"/>
      <c r="T1" s="1764"/>
    </row>
    <row r="2" spans="1:20" ht="13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2.75">
      <c r="A3" s="1765" t="s">
        <v>245</v>
      </c>
      <c r="B3" s="1766"/>
      <c r="C3" s="1766"/>
      <c r="D3" s="1766"/>
      <c r="E3" s="1766"/>
      <c r="F3" s="1766"/>
      <c r="G3" s="1767">
        <v>0</v>
      </c>
      <c r="H3" s="1767"/>
      <c r="I3" s="1767"/>
      <c r="J3" s="1768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3.5" thickBot="1">
      <c r="A4" s="1769" t="s">
        <v>454</v>
      </c>
      <c r="B4" s="1770"/>
      <c r="C4" s="1770"/>
      <c r="D4" s="1770"/>
      <c r="E4" s="1770"/>
      <c r="F4" s="1770"/>
      <c r="G4" s="1771">
        <v>0</v>
      </c>
      <c r="H4" s="1771"/>
      <c r="I4" s="1771"/>
      <c r="J4" s="1772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13.5" thickBot="1">
      <c r="A5" s="98"/>
      <c r="B5" s="98"/>
      <c r="C5" s="98"/>
      <c r="D5" s="98"/>
      <c r="E5" s="98"/>
      <c r="F5" s="98"/>
      <c r="G5" s="99"/>
      <c r="H5" s="99"/>
      <c r="I5" s="99"/>
      <c r="J5" s="99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13.5" thickBot="1">
      <c r="A6" s="1774" t="s">
        <v>207</v>
      </c>
      <c r="B6" s="1763"/>
      <c r="C6" s="1763"/>
      <c r="D6" s="1763"/>
      <c r="E6" s="1763"/>
      <c r="F6" s="1763"/>
      <c r="G6" s="1773"/>
      <c r="H6" s="1762" t="s">
        <v>238</v>
      </c>
      <c r="I6" s="1763"/>
      <c r="J6" s="1763"/>
      <c r="K6" s="1763"/>
      <c r="L6" s="1763"/>
      <c r="M6" s="1763" t="s">
        <v>241</v>
      </c>
      <c r="N6" s="1763"/>
      <c r="O6" s="1763"/>
      <c r="P6" s="1763"/>
      <c r="Q6" s="1763"/>
      <c r="R6" s="1763" t="s">
        <v>434</v>
      </c>
      <c r="S6" s="1763"/>
      <c r="T6" s="1773"/>
    </row>
    <row r="7" spans="1:20" ht="39" customHeight="1" thickBot="1">
      <c r="A7" s="1785" t="s">
        <v>435</v>
      </c>
      <c r="B7" s="1786"/>
      <c r="C7" s="1786"/>
      <c r="D7" s="1786"/>
      <c r="E7" s="1786"/>
      <c r="F7" s="1786"/>
      <c r="G7" s="1787"/>
      <c r="H7" s="1782">
        <f>(((M39-Y55-AA55)-0.5*Z55)*0.7*$G$4)*2</f>
        <v>0</v>
      </c>
      <c r="I7" s="1783"/>
      <c r="J7" s="1783"/>
      <c r="K7" s="1783"/>
      <c r="L7" s="1783"/>
      <c r="M7" s="1788" t="str">
        <f>IF(H7=0,"Замените поручителя",IF(H7&lt;0,"Замените поручителя",IF(AND($H$11&lt;$R$7,$R$7&gt;H7),"Необходим еще один/несколько поручителей","Платежеспособность поручителя/ей достаточна для оформления кредита")))</f>
        <v>Замените поручителя</v>
      </c>
      <c r="N7" s="1788"/>
      <c r="O7" s="1788"/>
      <c r="P7" s="1788"/>
      <c r="Q7" s="1789"/>
      <c r="R7" s="1775">
        <f>G3</f>
        <v>0</v>
      </c>
      <c r="S7" s="1776"/>
      <c r="T7" s="1777"/>
    </row>
    <row r="8" spans="1:20" ht="43.5" customHeight="1">
      <c r="A8" s="1779" t="s">
        <v>436</v>
      </c>
      <c r="B8" s="1780"/>
      <c r="C8" s="1780"/>
      <c r="D8" s="1780"/>
      <c r="E8" s="1780"/>
      <c r="F8" s="1780"/>
      <c r="G8" s="1781"/>
      <c r="H8" s="1782">
        <f>(((M79-Y94-AA94)-0.5*Z94)*0.7*$G$4)*2</f>
        <v>0</v>
      </c>
      <c r="I8" s="1783"/>
      <c r="J8" s="1783"/>
      <c r="K8" s="1783"/>
      <c r="L8" s="1783"/>
      <c r="M8" s="1784" t="str">
        <f>IF(H8=0,"Замените поручителя",IF(H8&lt;0,"Замените поручителя",IF(AND($H$11&lt;$R$7,$R$7&gt;H8),"Необходим еще один/несколько поручителей","Платежеспособность поручителя/ей достаточна для оформления кредита")))</f>
        <v>Замените поручителя</v>
      </c>
      <c r="N8" s="1784"/>
      <c r="O8" s="1784"/>
      <c r="P8" s="1784"/>
      <c r="Q8" s="1784"/>
      <c r="R8" s="1778"/>
      <c r="S8" s="1778"/>
      <c r="T8" s="1778"/>
    </row>
    <row r="9" spans="1:20" ht="41.25" customHeight="1">
      <c r="A9" s="1779" t="s">
        <v>437</v>
      </c>
      <c r="B9" s="1780"/>
      <c r="C9" s="1780"/>
      <c r="D9" s="1780"/>
      <c r="E9" s="1780"/>
      <c r="F9" s="1780"/>
      <c r="G9" s="1781"/>
      <c r="H9" s="1782">
        <f>(((M118-Y133-AA133)-0.5*Z133)*0.7*$G$4)*2</f>
        <v>0</v>
      </c>
      <c r="I9" s="1783"/>
      <c r="J9" s="1783"/>
      <c r="K9" s="1783"/>
      <c r="L9" s="1783"/>
      <c r="M9" s="1784" t="str">
        <f>IF(H9=0,"Замените поручителя",IF(H9&lt;0,"Замените поручителя",IF(AND($H$11&lt;$R$7,$R$7&gt;H9),"Необходим еще один/несколько поручителей","Платежеспособность поручителя/ей достаточна для оформления кредита")))</f>
        <v>Замените поручителя</v>
      </c>
      <c r="N9" s="1784"/>
      <c r="O9" s="1784"/>
      <c r="P9" s="1784"/>
      <c r="Q9" s="1784"/>
      <c r="R9" s="1761"/>
      <c r="S9" s="1761"/>
      <c r="T9" s="1761"/>
    </row>
    <row r="10" spans="1:20" ht="37.5" customHeight="1">
      <c r="A10" s="1779" t="s">
        <v>438</v>
      </c>
      <c r="B10" s="1780"/>
      <c r="C10" s="1780"/>
      <c r="D10" s="1780"/>
      <c r="E10" s="1780"/>
      <c r="F10" s="1780"/>
      <c r="G10" s="1781"/>
      <c r="H10" s="1782">
        <f>(((M157-Y172-AA172)-0.5*Z172)*0.7*$G$4)*2</f>
        <v>0</v>
      </c>
      <c r="I10" s="1783"/>
      <c r="J10" s="1783"/>
      <c r="K10" s="1783"/>
      <c r="L10" s="1783"/>
      <c r="M10" s="1784" t="str">
        <f>IF(H10=0,"Замените поручителя",IF(H10&lt;0,"Замените поручителя",IF(AND($H$11&lt;$R$7,$R$7&gt;H10),"Необходим еще один/несколько поручителей","Платежеспособность поручителя/ей достаточна для оформления кредита")))</f>
        <v>Замените поручителя</v>
      </c>
      <c r="N10" s="1784"/>
      <c r="O10" s="1784"/>
      <c r="P10" s="1784"/>
      <c r="Q10" s="1784"/>
      <c r="R10" s="1761"/>
      <c r="S10" s="1761"/>
      <c r="T10" s="1761"/>
    </row>
    <row r="11" spans="1:20" ht="24" customHeight="1" thickBot="1">
      <c r="A11" s="1790" t="s">
        <v>439</v>
      </c>
      <c r="B11" s="1791"/>
      <c r="C11" s="1791"/>
      <c r="D11" s="1791"/>
      <c r="E11" s="1791"/>
      <c r="F11" s="1791"/>
      <c r="G11" s="1792"/>
      <c r="H11" s="1793">
        <f>SUM(H7:L10)</f>
        <v>0</v>
      </c>
      <c r="I11" s="1794"/>
      <c r="J11" s="1794"/>
      <c r="K11" s="1794"/>
      <c r="L11" s="1794"/>
      <c r="M11" s="1794"/>
      <c r="N11" s="1794"/>
      <c r="O11" s="1794"/>
      <c r="P11" s="1794"/>
      <c r="Q11" s="1794"/>
      <c r="R11" s="1778"/>
      <c r="S11" s="1778"/>
      <c r="T11" s="1778"/>
    </row>
    <row r="12" spans="1:20" ht="12.75">
      <c r="A12" s="1802" t="s">
        <v>440</v>
      </c>
      <c r="B12" s="1803"/>
      <c r="C12" s="1803"/>
      <c r="D12" s="1803"/>
      <c r="E12" s="1803"/>
      <c r="F12" s="1803"/>
      <c r="G12" s="1804"/>
      <c r="H12" s="1808" t="str">
        <f>IF(H11=0," ",IF(H11&gt;=R7,"Достаточно предоставленного/ых поручителя/ей","Предоставленных поручителя/ей недостаточно"))</f>
        <v> </v>
      </c>
      <c r="I12" s="1808"/>
      <c r="J12" s="1808"/>
      <c r="K12" s="1808"/>
      <c r="L12" s="1808"/>
      <c r="M12" s="1808"/>
      <c r="N12" s="1808"/>
      <c r="O12" s="1808"/>
      <c r="P12" s="1808"/>
      <c r="Q12" s="1808"/>
      <c r="R12" s="1808"/>
      <c r="S12" s="1808"/>
      <c r="T12" s="1809"/>
    </row>
    <row r="13" spans="1:20" ht="13.5" thickBot="1">
      <c r="A13" s="1805"/>
      <c r="B13" s="1806"/>
      <c r="C13" s="1806"/>
      <c r="D13" s="1806"/>
      <c r="E13" s="1806"/>
      <c r="F13" s="1806"/>
      <c r="G13" s="1807"/>
      <c r="H13" s="1810"/>
      <c r="I13" s="1810"/>
      <c r="J13" s="1810"/>
      <c r="K13" s="1810"/>
      <c r="L13" s="1810"/>
      <c r="M13" s="1810"/>
      <c r="N13" s="1810"/>
      <c r="O13" s="1810"/>
      <c r="P13" s="1810"/>
      <c r="Q13" s="1810"/>
      <c r="R13" s="1810"/>
      <c r="S13" s="1810"/>
      <c r="T13" s="1811"/>
    </row>
    <row r="14" spans="1:20" ht="12.75">
      <c r="A14" s="100"/>
      <c r="B14" s="100"/>
      <c r="C14" s="100"/>
      <c r="D14" s="100"/>
      <c r="E14" s="100"/>
      <c r="F14" s="100"/>
      <c r="G14" s="101"/>
      <c r="H14" s="101"/>
      <c r="I14" s="101"/>
      <c r="J14" s="101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0" ht="12.75">
      <c r="A15" s="100"/>
      <c r="B15" s="100"/>
      <c r="C15" s="100"/>
      <c r="D15" s="100"/>
      <c r="E15" s="100"/>
      <c r="F15" s="100"/>
      <c r="G15" s="101"/>
      <c r="H15" s="101"/>
      <c r="I15" s="101"/>
      <c r="J15" s="101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1:20" ht="15" thickBot="1">
      <c r="A16" s="1795" t="s">
        <v>455</v>
      </c>
      <c r="B16" s="1795"/>
      <c r="C16" s="1795"/>
      <c r="D16" s="1795"/>
      <c r="E16" s="1795"/>
      <c r="F16" s="1795"/>
      <c r="G16" s="1795"/>
      <c r="H16" s="1795"/>
      <c r="I16" s="1795"/>
      <c r="J16" s="1795"/>
      <c r="K16" s="1795"/>
      <c r="L16" s="1795"/>
      <c r="M16" s="1795"/>
      <c r="N16" s="1795"/>
      <c r="O16" s="1796"/>
      <c r="P16" s="1796"/>
      <c r="Q16" s="1796"/>
      <c r="R16" s="1796"/>
      <c r="S16" s="1796"/>
      <c r="T16" s="1796"/>
    </row>
    <row r="17" spans="1:20" ht="13.5" thickBot="1">
      <c r="A17" s="1797"/>
      <c r="B17" s="1798"/>
      <c r="C17" s="1798"/>
      <c r="D17" s="1798"/>
      <c r="E17" s="1798"/>
      <c r="F17" s="1798"/>
      <c r="G17" s="1799" t="s">
        <v>456</v>
      </c>
      <c r="H17" s="1799"/>
      <c r="I17" s="1799" t="s">
        <v>457</v>
      </c>
      <c r="J17" s="1799"/>
      <c r="K17" s="1799" t="s">
        <v>458</v>
      </c>
      <c r="L17" s="1799"/>
      <c r="M17" s="1800" t="s">
        <v>252</v>
      </c>
      <c r="N17" s="1801"/>
      <c r="O17" s="81"/>
      <c r="P17" s="81"/>
      <c r="Q17" s="81"/>
      <c r="R17" s="81"/>
      <c r="S17" s="81"/>
      <c r="T17" s="81"/>
    </row>
    <row r="18" spans="1:20" ht="12.75">
      <c r="A18" s="1820" t="s">
        <v>253</v>
      </c>
      <c r="B18" s="1821"/>
      <c r="C18" s="1821"/>
      <c r="D18" s="1821"/>
      <c r="E18" s="1821"/>
      <c r="F18" s="1821"/>
      <c r="G18" s="1822">
        <f>SUM(G19:H25)</f>
        <v>0</v>
      </c>
      <c r="H18" s="1822"/>
      <c r="I18" s="1822">
        <f>SUM(I19:J25)</f>
        <v>0</v>
      </c>
      <c r="J18" s="1822"/>
      <c r="K18" s="1822">
        <f>SUM(K19:L25)</f>
        <v>0</v>
      </c>
      <c r="L18" s="1823"/>
      <c r="M18" s="1812">
        <f>SUM(G18:L18)/3</f>
        <v>0</v>
      </c>
      <c r="N18" s="1813"/>
      <c r="O18" s="81"/>
      <c r="P18" s="81"/>
      <c r="Q18" s="81"/>
      <c r="R18" s="81"/>
      <c r="S18" s="81"/>
      <c r="T18" s="81"/>
    </row>
    <row r="19" spans="1:20" ht="12.75">
      <c r="A19" s="1814" t="s">
        <v>261</v>
      </c>
      <c r="B19" s="1815"/>
      <c r="C19" s="1815"/>
      <c r="D19" s="1815"/>
      <c r="E19" s="1815"/>
      <c r="F19" s="1815"/>
      <c r="G19" s="1816"/>
      <c r="H19" s="1816"/>
      <c r="I19" s="1816"/>
      <c r="J19" s="1816"/>
      <c r="K19" s="1816"/>
      <c r="L19" s="1817"/>
      <c r="M19" s="1818">
        <f aca="true" t="shared" si="0" ref="M19:M39">SUM(G19:L19)/3</f>
        <v>0</v>
      </c>
      <c r="N19" s="1819"/>
      <c r="O19" s="81"/>
      <c r="P19" s="81"/>
      <c r="Q19" s="81"/>
      <c r="R19" s="81"/>
      <c r="S19" s="81"/>
      <c r="T19" s="81"/>
    </row>
    <row r="20" spans="1:20" ht="12.75" customHeight="1" hidden="1">
      <c r="A20" s="1814" t="s">
        <v>254</v>
      </c>
      <c r="B20" s="1815"/>
      <c r="C20" s="1815"/>
      <c r="D20" s="1815"/>
      <c r="E20" s="1815"/>
      <c r="F20" s="1815"/>
      <c r="G20" s="1816"/>
      <c r="H20" s="1816"/>
      <c r="I20" s="1816"/>
      <c r="J20" s="1816"/>
      <c r="K20" s="1816"/>
      <c r="L20" s="1817"/>
      <c r="M20" s="1818">
        <f t="shared" si="0"/>
        <v>0</v>
      </c>
      <c r="N20" s="1819"/>
      <c r="O20" s="81"/>
      <c r="P20" s="81"/>
      <c r="Q20" s="81"/>
      <c r="R20" s="81"/>
      <c r="S20" s="81"/>
      <c r="T20" s="81"/>
    </row>
    <row r="21" spans="1:20" ht="12.75" customHeight="1" hidden="1">
      <c r="A21" s="1814" t="s">
        <v>255</v>
      </c>
      <c r="B21" s="1815"/>
      <c r="C21" s="1815"/>
      <c r="D21" s="1815"/>
      <c r="E21" s="1815"/>
      <c r="F21" s="1815"/>
      <c r="G21" s="1816"/>
      <c r="H21" s="1816"/>
      <c r="I21" s="1816"/>
      <c r="J21" s="1816"/>
      <c r="K21" s="1816"/>
      <c r="L21" s="1817"/>
      <c r="M21" s="1818">
        <f t="shared" si="0"/>
        <v>0</v>
      </c>
      <c r="N21" s="1819"/>
      <c r="O21" s="81"/>
      <c r="P21" s="81"/>
      <c r="Q21" s="81"/>
      <c r="R21" s="81"/>
      <c r="S21" s="81"/>
      <c r="T21" s="81"/>
    </row>
    <row r="22" spans="1:20" ht="12.75" customHeight="1" hidden="1">
      <c r="A22" s="1814" t="s">
        <v>256</v>
      </c>
      <c r="B22" s="1815"/>
      <c r="C22" s="1815"/>
      <c r="D22" s="1815"/>
      <c r="E22" s="1815"/>
      <c r="F22" s="1815"/>
      <c r="G22" s="1816"/>
      <c r="H22" s="1816"/>
      <c r="I22" s="1816"/>
      <c r="J22" s="1816"/>
      <c r="K22" s="1816"/>
      <c r="L22" s="1817"/>
      <c r="M22" s="1818">
        <f t="shared" si="0"/>
        <v>0</v>
      </c>
      <c r="N22" s="1819"/>
      <c r="O22" s="81"/>
      <c r="P22" s="81"/>
      <c r="Q22" s="81"/>
      <c r="R22" s="81"/>
      <c r="S22" s="81"/>
      <c r="T22" s="81"/>
    </row>
    <row r="23" spans="1:20" ht="12.75" customHeight="1" hidden="1">
      <c r="A23" s="1814" t="s">
        <v>257</v>
      </c>
      <c r="B23" s="1815"/>
      <c r="C23" s="1815"/>
      <c r="D23" s="1815"/>
      <c r="E23" s="1815"/>
      <c r="F23" s="1815"/>
      <c r="G23" s="1816"/>
      <c r="H23" s="1816"/>
      <c r="I23" s="1816"/>
      <c r="J23" s="1816"/>
      <c r="K23" s="1816"/>
      <c r="L23" s="1817"/>
      <c r="M23" s="1818">
        <f t="shared" si="0"/>
        <v>0</v>
      </c>
      <c r="N23" s="1819"/>
      <c r="O23" s="81"/>
      <c r="P23" s="81"/>
      <c r="Q23" s="81"/>
      <c r="R23" s="81"/>
      <c r="S23" s="81"/>
      <c r="T23" s="81"/>
    </row>
    <row r="24" spans="1:20" ht="12.75">
      <c r="A24" s="1814" t="s">
        <v>258</v>
      </c>
      <c r="B24" s="1815"/>
      <c r="C24" s="1815"/>
      <c r="D24" s="1815"/>
      <c r="E24" s="1815"/>
      <c r="F24" s="1815"/>
      <c r="G24" s="1816"/>
      <c r="H24" s="1816"/>
      <c r="I24" s="1816"/>
      <c r="J24" s="1816"/>
      <c r="K24" s="1816"/>
      <c r="L24" s="1817"/>
      <c r="M24" s="1818">
        <f t="shared" si="0"/>
        <v>0</v>
      </c>
      <c r="N24" s="1819"/>
      <c r="O24" s="81"/>
      <c r="P24" s="81"/>
      <c r="Q24" s="81"/>
      <c r="R24" s="81"/>
      <c r="S24" s="81"/>
      <c r="T24" s="81"/>
    </row>
    <row r="25" spans="1:20" ht="12.75">
      <c r="A25" s="1814" t="s">
        <v>259</v>
      </c>
      <c r="B25" s="1815"/>
      <c r="C25" s="1815"/>
      <c r="D25" s="1815"/>
      <c r="E25" s="1815"/>
      <c r="F25" s="1815"/>
      <c r="G25" s="1816"/>
      <c r="H25" s="1816"/>
      <c r="I25" s="1816"/>
      <c r="J25" s="1816"/>
      <c r="K25" s="1816"/>
      <c r="L25" s="1817"/>
      <c r="M25" s="1818">
        <f t="shared" si="0"/>
        <v>0</v>
      </c>
      <c r="N25" s="1819"/>
      <c r="O25" s="81"/>
      <c r="P25" s="81"/>
      <c r="Q25" s="81"/>
      <c r="R25" s="81"/>
      <c r="S25" s="81"/>
      <c r="T25" s="81"/>
    </row>
    <row r="26" spans="1:20" ht="12.75">
      <c r="A26" s="1826" t="s">
        <v>260</v>
      </c>
      <c r="B26" s="1827"/>
      <c r="C26" s="1827"/>
      <c r="D26" s="1827"/>
      <c r="E26" s="1827"/>
      <c r="F26" s="1827"/>
      <c r="G26" s="1824">
        <f>SUM(G27:H29)</f>
        <v>0</v>
      </c>
      <c r="H26" s="1824"/>
      <c r="I26" s="1824">
        <f>SUM(I27:J29)</f>
        <v>0</v>
      </c>
      <c r="J26" s="1824"/>
      <c r="K26" s="1824">
        <f>SUM(K27:L29)</f>
        <v>0</v>
      </c>
      <c r="L26" s="1828"/>
      <c r="M26" s="1824">
        <f t="shared" si="0"/>
        <v>0</v>
      </c>
      <c r="N26" s="1825"/>
      <c r="O26" s="81"/>
      <c r="P26" s="81"/>
      <c r="Q26" s="81"/>
      <c r="R26" s="81"/>
      <c r="S26" s="81"/>
      <c r="T26" s="81"/>
    </row>
    <row r="27" spans="1:20" ht="12.75">
      <c r="A27" s="1814" t="s">
        <v>261</v>
      </c>
      <c r="B27" s="1815"/>
      <c r="C27" s="1815"/>
      <c r="D27" s="1815"/>
      <c r="E27" s="1815"/>
      <c r="F27" s="1815"/>
      <c r="G27" s="1816"/>
      <c r="H27" s="1816"/>
      <c r="I27" s="1816"/>
      <c r="J27" s="1816"/>
      <c r="K27" s="1816"/>
      <c r="L27" s="1817"/>
      <c r="M27" s="1818">
        <f t="shared" si="0"/>
        <v>0</v>
      </c>
      <c r="N27" s="1819"/>
      <c r="O27" s="81"/>
      <c r="P27" s="81"/>
      <c r="Q27" s="81"/>
      <c r="R27" s="81"/>
      <c r="S27" s="81"/>
      <c r="T27" s="81"/>
    </row>
    <row r="28" spans="1:20" ht="12.75">
      <c r="A28" s="1814" t="s">
        <v>258</v>
      </c>
      <c r="B28" s="1815"/>
      <c r="C28" s="1815"/>
      <c r="D28" s="1815"/>
      <c r="E28" s="1815"/>
      <c r="F28" s="1815"/>
      <c r="G28" s="1816"/>
      <c r="H28" s="1816"/>
      <c r="I28" s="1816"/>
      <c r="J28" s="1816"/>
      <c r="K28" s="1816"/>
      <c r="L28" s="1817"/>
      <c r="M28" s="1818">
        <f t="shared" si="0"/>
        <v>0</v>
      </c>
      <c r="N28" s="1819"/>
      <c r="O28" s="81"/>
      <c r="P28" s="81"/>
      <c r="Q28" s="81"/>
      <c r="R28" s="81"/>
      <c r="S28" s="81"/>
      <c r="T28" s="81"/>
    </row>
    <row r="29" spans="1:20" ht="12.75">
      <c r="A29" s="1814" t="s">
        <v>259</v>
      </c>
      <c r="B29" s="1815"/>
      <c r="C29" s="1815"/>
      <c r="D29" s="1815"/>
      <c r="E29" s="1815"/>
      <c r="F29" s="1815"/>
      <c r="G29" s="1816"/>
      <c r="H29" s="1816"/>
      <c r="I29" s="1816"/>
      <c r="J29" s="1816"/>
      <c r="K29" s="1816"/>
      <c r="L29" s="1817"/>
      <c r="M29" s="1818">
        <f t="shared" si="0"/>
        <v>0</v>
      </c>
      <c r="N29" s="1819"/>
      <c r="O29" s="81"/>
      <c r="P29" s="81"/>
      <c r="Q29" s="81"/>
      <c r="R29" s="81"/>
      <c r="S29" s="81"/>
      <c r="T29" s="81"/>
    </row>
    <row r="30" spans="1:20" ht="12.75">
      <c r="A30" s="1835" t="s">
        <v>262</v>
      </c>
      <c r="B30" s="1836"/>
      <c r="C30" s="1836"/>
      <c r="D30" s="1836"/>
      <c r="E30" s="1836"/>
      <c r="F30" s="1836"/>
      <c r="G30" s="1824">
        <f>G18-G26</f>
        <v>0</v>
      </c>
      <c r="H30" s="1824"/>
      <c r="I30" s="1824">
        <f>I18-I26</f>
        <v>0</v>
      </c>
      <c r="J30" s="1824"/>
      <c r="K30" s="1824">
        <f>K18-K26</f>
        <v>0</v>
      </c>
      <c r="L30" s="1828"/>
      <c r="M30" s="1824">
        <f t="shared" si="0"/>
        <v>0</v>
      </c>
      <c r="N30" s="1825"/>
      <c r="O30" s="81"/>
      <c r="P30" s="81"/>
      <c r="Q30" s="81"/>
      <c r="R30" s="81"/>
      <c r="S30" s="81"/>
      <c r="T30" s="81"/>
    </row>
    <row r="31" spans="1:20" ht="12.75">
      <c r="A31" s="1829" t="s">
        <v>266</v>
      </c>
      <c r="B31" s="1830"/>
      <c r="C31" s="1830"/>
      <c r="D31" s="1830"/>
      <c r="E31" s="1830"/>
      <c r="F31" s="1831"/>
      <c r="G31" s="1832">
        <f>SUM(G32:H36)</f>
        <v>0</v>
      </c>
      <c r="H31" s="1833"/>
      <c r="I31" s="1832">
        <f>SUM(I32:J36)</f>
        <v>0</v>
      </c>
      <c r="J31" s="1833"/>
      <c r="K31" s="1832">
        <f>SUM(K32:L36)</f>
        <v>0</v>
      </c>
      <c r="L31" s="1834"/>
      <c r="M31" s="1818">
        <f t="shared" si="0"/>
        <v>0</v>
      </c>
      <c r="N31" s="1819"/>
      <c r="O31" s="81"/>
      <c r="P31" s="81"/>
      <c r="Q31" s="81"/>
      <c r="R31" s="81"/>
      <c r="S31" s="81"/>
      <c r="T31" s="81"/>
    </row>
    <row r="32" spans="1:20" ht="12.75">
      <c r="A32" s="1837" t="s">
        <v>267</v>
      </c>
      <c r="B32" s="1838"/>
      <c r="C32" s="1838"/>
      <c r="D32" s="1838"/>
      <c r="E32" s="1838"/>
      <c r="F32" s="1839"/>
      <c r="G32" s="1816"/>
      <c r="H32" s="1816"/>
      <c r="I32" s="1816"/>
      <c r="J32" s="1816"/>
      <c r="K32" s="1816"/>
      <c r="L32" s="1817"/>
      <c r="M32" s="1818">
        <f t="shared" si="0"/>
        <v>0</v>
      </c>
      <c r="N32" s="1819"/>
      <c r="O32" s="81"/>
      <c r="P32" s="81"/>
      <c r="Q32" s="81"/>
      <c r="R32" s="81"/>
      <c r="S32" s="81"/>
      <c r="T32" s="81"/>
    </row>
    <row r="33" spans="1:20" ht="12.75">
      <c r="A33" s="1837" t="s">
        <v>268</v>
      </c>
      <c r="B33" s="1838"/>
      <c r="C33" s="1838"/>
      <c r="D33" s="1838"/>
      <c r="E33" s="1838"/>
      <c r="F33" s="1839"/>
      <c r="G33" s="1840"/>
      <c r="H33" s="1840"/>
      <c r="I33" s="1840"/>
      <c r="J33" s="1840"/>
      <c r="K33" s="1840"/>
      <c r="L33" s="1841"/>
      <c r="M33" s="1818">
        <f t="shared" si="0"/>
        <v>0</v>
      </c>
      <c r="N33" s="1819"/>
      <c r="O33" s="81"/>
      <c r="P33" s="81"/>
      <c r="Q33" s="81"/>
      <c r="R33" s="81"/>
      <c r="S33" s="81"/>
      <c r="T33" s="81"/>
    </row>
    <row r="34" spans="1:20" ht="12.75" customHeight="1">
      <c r="A34" s="1837" t="s">
        <v>269</v>
      </c>
      <c r="B34" s="1838"/>
      <c r="C34" s="1838"/>
      <c r="D34" s="1838"/>
      <c r="E34" s="1838"/>
      <c r="F34" s="1839"/>
      <c r="G34" s="1816"/>
      <c r="H34" s="1816"/>
      <c r="I34" s="1816"/>
      <c r="J34" s="1816"/>
      <c r="K34" s="1816"/>
      <c r="L34" s="1817"/>
      <c r="M34" s="1818">
        <f t="shared" si="0"/>
        <v>0</v>
      </c>
      <c r="N34" s="1819"/>
      <c r="O34" s="81"/>
      <c r="P34" s="81"/>
      <c r="Q34" s="81"/>
      <c r="R34" s="81"/>
      <c r="S34" s="81"/>
      <c r="T34" s="81"/>
    </row>
    <row r="35" spans="1:20" ht="12.75" customHeight="1">
      <c r="A35" s="1837" t="s">
        <v>270</v>
      </c>
      <c r="B35" s="1838"/>
      <c r="C35" s="1838"/>
      <c r="D35" s="1838"/>
      <c r="E35" s="1838"/>
      <c r="F35" s="1839"/>
      <c r="G35" s="1816"/>
      <c r="H35" s="1816"/>
      <c r="I35" s="1816"/>
      <c r="J35" s="1816"/>
      <c r="K35" s="1816"/>
      <c r="L35" s="1817"/>
      <c r="M35" s="1818">
        <f t="shared" si="0"/>
        <v>0</v>
      </c>
      <c r="N35" s="1819"/>
      <c r="O35" s="81"/>
      <c r="P35" s="81"/>
      <c r="Q35" s="81"/>
      <c r="R35" s="81"/>
      <c r="S35" s="81"/>
      <c r="T35" s="81"/>
    </row>
    <row r="36" spans="1:20" ht="12.75" customHeight="1">
      <c r="A36" s="1837" t="s">
        <v>459</v>
      </c>
      <c r="B36" s="1838"/>
      <c r="C36" s="1838"/>
      <c r="D36" s="1838"/>
      <c r="E36" s="1838"/>
      <c r="F36" s="1839"/>
      <c r="G36" s="1816"/>
      <c r="H36" s="1816"/>
      <c r="I36" s="1816"/>
      <c r="J36" s="1816"/>
      <c r="K36" s="1816"/>
      <c r="L36" s="1817"/>
      <c r="M36" s="1818">
        <f t="shared" si="0"/>
        <v>0</v>
      </c>
      <c r="N36" s="1819"/>
      <c r="O36" s="81"/>
      <c r="P36" s="81"/>
      <c r="Q36" s="81"/>
      <c r="R36" s="81"/>
      <c r="S36" s="81"/>
      <c r="T36" s="81"/>
    </row>
    <row r="37" spans="1:20" ht="12.75">
      <c r="A37" s="1842" t="s">
        <v>271</v>
      </c>
      <c r="B37" s="1843"/>
      <c r="C37" s="1843"/>
      <c r="D37" s="1843"/>
      <c r="E37" s="1843"/>
      <c r="F37" s="1843"/>
      <c r="G37" s="1844">
        <f>G30-G31-X47-Y47-AA47</f>
        <v>0</v>
      </c>
      <c r="H37" s="1844"/>
      <c r="I37" s="1844">
        <f>I30-I31-X47-Y47-AA47</f>
        <v>0</v>
      </c>
      <c r="J37" s="1844"/>
      <c r="K37" s="1844">
        <f>K30-K31-X47-Y47-AA47</f>
        <v>0</v>
      </c>
      <c r="L37" s="1845"/>
      <c r="M37" s="1824">
        <f t="shared" si="0"/>
        <v>0</v>
      </c>
      <c r="N37" s="1825"/>
      <c r="O37" s="81"/>
      <c r="P37" s="81"/>
      <c r="Q37" s="81"/>
      <c r="R37" s="81"/>
      <c r="S37" s="81"/>
      <c r="T37" s="81"/>
    </row>
    <row r="38" spans="1:20" ht="12.75">
      <c r="A38" s="1852" t="s">
        <v>460</v>
      </c>
      <c r="B38" s="1853"/>
      <c r="C38" s="1853"/>
      <c r="D38" s="1853"/>
      <c r="E38" s="103"/>
      <c r="F38" s="103"/>
      <c r="G38" s="1816"/>
      <c r="H38" s="1816"/>
      <c r="I38" s="1816"/>
      <c r="J38" s="1816"/>
      <c r="K38" s="1816"/>
      <c r="L38" s="1817"/>
      <c r="M38" s="1818">
        <f t="shared" si="0"/>
        <v>0</v>
      </c>
      <c r="N38" s="1819"/>
      <c r="O38" s="81"/>
      <c r="P38" s="81"/>
      <c r="Q38" s="81"/>
      <c r="R38" s="81"/>
      <c r="S38" s="81"/>
      <c r="T38" s="81"/>
    </row>
    <row r="39" spans="1:20" ht="13.5" thickBot="1">
      <c r="A39" s="1846" t="s">
        <v>272</v>
      </c>
      <c r="B39" s="1847"/>
      <c r="C39" s="1847"/>
      <c r="D39" s="1847"/>
      <c r="E39" s="1847"/>
      <c r="F39" s="1847"/>
      <c r="G39" s="1848">
        <f>G37-G38</f>
        <v>0</v>
      </c>
      <c r="H39" s="1848"/>
      <c r="I39" s="1848">
        <f>I37-I38</f>
        <v>0</v>
      </c>
      <c r="J39" s="1848"/>
      <c r="K39" s="1848">
        <f>K37-K38</f>
        <v>0</v>
      </c>
      <c r="L39" s="1849"/>
      <c r="M39" s="1850">
        <f t="shared" si="0"/>
        <v>0</v>
      </c>
      <c r="N39" s="1851"/>
      <c r="O39" s="81"/>
      <c r="P39" s="81"/>
      <c r="Q39" s="81"/>
      <c r="R39" s="81"/>
      <c r="S39" s="81"/>
      <c r="T39" s="81"/>
    </row>
    <row r="40" spans="1:20" ht="21.75" customHeight="1">
      <c r="A40" s="1859" t="s">
        <v>461</v>
      </c>
      <c r="B40" s="1860"/>
      <c r="C40" s="1860"/>
      <c r="D40" s="1860"/>
      <c r="E40" s="1860"/>
      <c r="F40" s="1860"/>
      <c r="G40" s="1860"/>
      <c r="H40" s="1860"/>
      <c r="I40" s="1860"/>
      <c r="J40" s="1860"/>
      <c r="K40" s="1860"/>
      <c r="L40" s="1860"/>
      <c r="M40" s="1860"/>
      <c r="N40" s="1860"/>
      <c r="O40" s="1861"/>
      <c r="P40" s="1861"/>
      <c r="Q40" s="1861"/>
      <c r="R40" s="1861"/>
      <c r="S40" s="1861"/>
      <c r="T40" s="1862"/>
    </row>
    <row r="41" spans="1:27" ht="15" customHeight="1">
      <c r="A41" s="1856" t="s">
        <v>462</v>
      </c>
      <c r="B41" s="1858"/>
      <c r="C41" s="1858"/>
      <c r="D41" s="1858"/>
      <c r="E41" s="1858"/>
      <c r="F41" s="1858"/>
      <c r="G41" s="1863" t="s">
        <v>137</v>
      </c>
      <c r="H41" s="1863"/>
      <c r="I41" s="1863"/>
      <c r="J41" s="1863"/>
      <c r="K41" s="1863" t="s">
        <v>137</v>
      </c>
      <c r="L41" s="1863"/>
      <c r="M41" s="1863"/>
      <c r="N41" s="1863"/>
      <c r="O41" s="1863" t="s">
        <v>137</v>
      </c>
      <c r="P41" s="1863"/>
      <c r="Q41" s="1863"/>
      <c r="R41" s="1863"/>
      <c r="S41" s="1863" t="s">
        <v>137</v>
      </c>
      <c r="T41" s="1864"/>
      <c r="X41" t="s">
        <v>199</v>
      </c>
      <c r="Y41" t="s">
        <v>209</v>
      </c>
      <c r="Z41" t="s">
        <v>211</v>
      </c>
      <c r="AA41" t="s">
        <v>210</v>
      </c>
    </row>
    <row r="42" spans="1:27" ht="12.75" customHeight="1">
      <c r="A42" s="1856" t="s">
        <v>463</v>
      </c>
      <c r="B42" s="1858"/>
      <c r="C42" s="1858"/>
      <c r="D42" s="1858"/>
      <c r="E42" s="1858"/>
      <c r="F42" s="1858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5"/>
      <c r="V42" t="s">
        <v>137</v>
      </c>
      <c r="X42">
        <f>IF(G41="кредит",G45,0)</f>
        <v>0</v>
      </c>
      <c r="Y42">
        <f>IF(G41="займ",G45,0)</f>
        <v>0</v>
      </c>
      <c r="Z42">
        <f>IF(G41="поручительство",G45,0)</f>
        <v>0</v>
      </c>
      <c r="AA42">
        <f>IF(G41="лизинг",G45,0)</f>
        <v>0</v>
      </c>
    </row>
    <row r="43" spans="1:27" ht="12.75">
      <c r="A43" s="1856"/>
      <c r="B43" s="1858"/>
      <c r="C43" s="1858"/>
      <c r="D43" s="1858"/>
      <c r="E43" s="1858"/>
      <c r="F43" s="1858"/>
      <c r="G43" s="1854"/>
      <c r="H43" s="1854"/>
      <c r="I43" s="1854"/>
      <c r="J43" s="1854"/>
      <c r="K43" s="1854"/>
      <c r="L43" s="1854"/>
      <c r="M43" s="1854"/>
      <c r="N43" s="1854"/>
      <c r="O43" s="1854"/>
      <c r="P43" s="1854"/>
      <c r="Q43" s="1854"/>
      <c r="R43" s="1854"/>
      <c r="S43" s="1854"/>
      <c r="T43" s="1855"/>
      <c r="V43" t="s">
        <v>199</v>
      </c>
      <c r="X43">
        <f>IF(K41="кредит",K45,0)</f>
        <v>0</v>
      </c>
      <c r="Y43">
        <f>IF(K41="займ",K45,0)</f>
        <v>0</v>
      </c>
      <c r="Z43">
        <f>IF(K41="поручительство",K45,0)</f>
        <v>0</v>
      </c>
      <c r="AA43">
        <f>IF(K41="лизинг",K45,0)</f>
        <v>0</v>
      </c>
    </row>
    <row r="44" spans="1:27" ht="12.75">
      <c r="A44" s="1856" t="s">
        <v>464</v>
      </c>
      <c r="B44" s="1857"/>
      <c r="C44" s="1857"/>
      <c r="D44" s="1857"/>
      <c r="E44" s="1857"/>
      <c r="F44" s="1857"/>
      <c r="G44" s="1854"/>
      <c r="H44" s="1854"/>
      <c r="I44" s="1854"/>
      <c r="J44" s="1854"/>
      <c r="K44" s="1854"/>
      <c r="L44" s="1854"/>
      <c r="M44" s="1854"/>
      <c r="N44" s="1854"/>
      <c r="O44" s="1854"/>
      <c r="P44" s="1854"/>
      <c r="Q44" s="1854"/>
      <c r="R44" s="1854"/>
      <c r="S44" s="1854"/>
      <c r="T44" s="1855"/>
      <c r="V44" t="s">
        <v>209</v>
      </c>
      <c r="X44">
        <f>IF(O41="кредит",O45,0)</f>
        <v>0</v>
      </c>
      <c r="Y44">
        <f>IF(O41="займ",O45,0)</f>
        <v>0</v>
      </c>
      <c r="Z44">
        <f>IF(O41="поручительство",O45,0)</f>
        <v>0</v>
      </c>
      <c r="AA44">
        <f>IF(O41="лизинг",O45,0)</f>
        <v>0</v>
      </c>
    </row>
    <row r="45" spans="1:27" ht="12.75">
      <c r="A45" s="1856" t="s">
        <v>465</v>
      </c>
      <c r="B45" s="1857"/>
      <c r="C45" s="1857"/>
      <c r="D45" s="1857"/>
      <c r="E45" s="1857"/>
      <c r="F45" s="1857"/>
      <c r="G45" s="1854"/>
      <c r="H45" s="1854"/>
      <c r="I45" s="1854"/>
      <c r="J45" s="1854"/>
      <c r="K45" s="1854"/>
      <c r="L45" s="1854"/>
      <c r="M45" s="1854"/>
      <c r="N45" s="1854"/>
      <c r="O45" s="1854"/>
      <c r="P45" s="1854"/>
      <c r="Q45" s="1854"/>
      <c r="R45" s="1854"/>
      <c r="S45" s="1854"/>
      <c r="T45" s="1855"/>
      <c r="V45" t="s">
        <v>211</v>
      </c>
      <c r="X45">
        <f>IF(S41="кредит",S45,0)</f>
        <v>0</v>
      </c>
      <c r="Y45">
        <f>IF(S41="займ",S45,0)</f>
        <v>0</v>
      </c>
      <c r="Z45">
        <f>IF(S41="поручительство",S45,0)</f>
        <v>0</v>
      </c>
      <c r="AA45">
        <f>IF(S41="лизинг",S45,0)</f>
        <v>0</v>
      </c>
    </row>
    <row r="46" spans="1:22" ht="12.75" customHeight="1" thickBot="1">
      <c r="A46" s="1865" t="s">
        <v>466</v>
      </c>
      <c r="B46" s="1866"/>
      <c r="C46" s="1866"/>
      <c r="D46" s="1866"/>
      <c r="E46" s="1866"/>
      <c r="F46" s="1866"/>
      <c r="G46" s="1867"/>
      <c r="H46" s="1867"/>
      <c r="I46" s="1867"/>
      <c r="J46" s="1867"/>
      <c r="K46" s="1867"/>
      <c r="L46" s="1867"/>
      <c r="M46" s="1867"/>
      <c r="N46" s="1867"/>
      <c r="O46" s="1867"/>
      <c r="P46" s="1867"/>
      <c r="Q46" s="1867"/>
      <c r="R46" s="1867"/>
      <c r="S46" s="1867"/>
      <c r="T46" s="1868"/>
      <c r="V46" t="s">
        <v>210</v>
      </c>
    </row>
    <row r="47" spans="1:27" ht="12.75">
      <c r="A47" s="100"/>
      <c r="B47" s="100"/>
      <c r="C47" s="100"/>
      <c r="D47" s="100"/>
      <c r="E47" s="100"/>
      <c r="F47" s="100"/>
      <c r="G47" s="101"/>
      <c r="H47" s="101"/>
      <c r="I47" s="101"/>
      <c r="J47" s="101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W47" t="s">
        <v>467</v>
      </c>
      <c r="X47">
        <f>SUM(X42:X45)</f>
        <v>0</v>
      </c>
      <c r="Y47">
        <f>SUM(Y42:Y45)</f>
        <v>0</v>
      </c>
      <c r="Z47">
        <f>SUM(Z42:Z45)</f>
        <v>0</v>
      </c>
      <c r="AA47">
        <f>SUM(AA42:AA45)</f>
        <v>0</v>
      </c>
    </row>
    <row r="48" spans="1:27" ht="12.75">
      <c r="A48" s="1856" t="s">
        <v>462</v>
      </c>
      <c r="B48" s="1858"/>
      <c r="C48" s="1858"/>
      <c r="D48" s="1858"/>
      <c r="E48" s="1858"/>
      <c r="F48" s="1858"/>
      <c r="G48" s="1863" t="s">
        <v>137</v>
      </c>
      <c r="H48" s="1863"/>
      <c r="I48" s="1863"/>
      <c r="J48" s="1863"/>
      <c r="K48" s="1863" t="s">
        <v>210</v>
      </c>
      <c r="L48" s="1863"/>
      <c r="M48" s="1863"/>
      <c r="N48" s="1863"/>
      <c r="O48" s="1863" t="s">
        <v>137</v>
      </c>
      <c r="P48" s="1863"/>
      <c r="Q48" s="1863"/>
      <c r="R48" s="1863"/>
      <c r="S48" s="1863" t="s">
        <v>137</v>
      </c>
      <c r="T48" s="1864"/>
      <c r="X48" t="s">
        <v>199</v>
      </c>
      <c r="Y48" t="s">
        <v>209</v>
      </c>
      <c r="Z48" t="s">
        <v>211</v>
      </c>
      <c r="AA48" t="s">
        <v>210</v>
      </c>
    </row>
    <row r="49" spans="1:27" ht="12.75">
      <c r="A49" s="1856" t="s">
        <v>463</v>
      </c>
      <c r="B49" s="1858"/>
      <c r="C49" s="1858"/>
      <c r="D49" s="1858"/>
      <c r="E49" s="1858"/>
      <c r="F49" s="1858"/>
      <c r="G49" s="1854"/>
      <c r="H49" s="1854"/>
      <c r="I49" s="1854"/>
      <c r="J49" s="1854"/>
      <c r="K49" s="1854"/>
      <c r="L49" s="1854"/>
      <c r="M49" s="1854"/>
      <c r="N49" s="1854"/>
      <c r="O49" s="1854"/>
      <c r="P49" s="1854"/>
      <c r="Q49" s="1854"/>
      <c r="R49" s="1854"/>
      <c r="S49" s="1854"/>
      <c r="T49" s="1855"/>
      <c r="X49">
        <f>IF(G48="кредит",G52,0)</f>
        <v>0</v>
      </c>
      <c r="Y49">
        <f>IF(G48="займ",G52,0)</f>
        <v>0</v>
      </c>
      <c r="Z49">
        <f>IF(G48="поручительство",G52,0)</f>
        <v>0</v>
      </c>
      <c r="AA49">
        <f>IF(G48="лизинг",G52,0)</f>
        <v>0</v>
      </c>
    </row>
    <row r="50" spans="1:27" ht="12.75">
      <c r="A50" s="1856"/>
      <c r="B50" s="1858"/>
      <c r="C50" s="1858"/>
      <c r="D50" s="1858"/>
      <c r="E50" s="1858"/>
      <c r="F50" s="1858"/>
      <c r="G50" s="1854"/>
      <c r="H50" s="1854"/>
      <c r="I50" s="1854"/>
      <c r="J50" s="1854"/>
      <c r="K50" s="1854"/>
      <c r="L50" s="1854"/>
      <c r="M50" s="1854"/>
      <c r="N50" s="1854"/>
      <c r="O50" s="1854"/>
      <c r="P50" s="1854"/>
      <c r="Q50" s="1854"/>
      <c r="R50" s="1854"/>
      <c r="S50" s="1854"/>
      <c r="T50" s="1855"/>
      <c r="X50">
        <f>IF(K48="кредит",K52,0)</f>
        <v>0</v>
      </c>
      <c r="Y50">
        <f>IF(K48="займ",K52,0)</f>
        <v>0</v>
      </c>
      <c r="Z50">
        <f>IF(K48="поручительство",K52,0)</f>
        <v>0</v>
      </c>
      <c r="AA50">
        <f>IF(K48="лизинг",K52,0)</f>
        <v>0</v>
      </c>
    </row>
    <row r="51" spans="1:27" ht="12.75">
      <c r="A51" s="1856" t="s">
        <v>464</v>
      </c>
      <c r="B51" s="1857"/>
      <c r="C51" s="1857"/>
      <c r="D51" s="1857"/>
      <c r="E51" s="1857"/>
      <c r="F51" s="1857"/>
      <c r="G51" s="1854"/>
      <c r="H51" s="1854"/>
      <c r="I51" s="1854"/>
      <c r="J51" s="1854"/>
      <c r="K51" s="1854"/>
      <c r="L51" s="1854"/>
      <c r="M51" s="1854"/>
      <c r="N51" s="1854"/>
      <c r="O51" s="1854"/>
      <c r="P51" s="1854"/>
      <c r="Q51" s="1854"/>
      <c r="R51" s="1854"/>
      <c r="S51" s="1854"/>
      <c r="T51" s="1855"/>
      <c r="X51">
        <f>IF(O48="кредит",O52,0)</f>
        <v>0</v>
      </c>
      <c r="Y51">
        <f>IF(O48="займ",O52,0)</f>
        <v>0</v>
      </c>
      <c r="Z51">
        <f>IF(O48="поручительство",O52,0)</f>
        <v>0</v>
      </c>
      <c r="AA51">
        <f>IF(O48="лизинг",O52,0)</f>
        <v>0</v>
      </c>
    </row>
    <row r="52" spans="1:27" ht="12.75">
      <c r="A52" s="1856" t="s">
        <v>465</v>
      </c>
      <c r="B52" s="1857"/>
      <c r="C52" s="1857"/>
      <c r="D52" s="1857"/>
      <c r="E52" s="1857"/>
      <c r="F52" s="1857"/>
      <c r="G52" s="1854"/>
      <c r="H52" s="1854"/>
      <c r="I52" s="1854"/>
      <c r="J52" s="1854"/>
      <c r="K52" s="1854"/>
      <c r="L52" s="1854"/>
      <c r="M52" s="1854"/>
      <c r="N52" s="1854"/>
      <c r="O52" s="1854"/>
      <c r="P52" s="1854"/>
      <c r="Q52" s="1854"/>
      <c r="R52" s="1854"/>
      <c r="S52" s="1854"/>
      <c r="T52" s="1855"/>
      <c r="X52">
        <f>IF(S48="кредит",S52,0)</f>
        <v>0</v>
      </c>
      <c r="Y52">
        <f>IF(S48="займ",S52,0)</f>
        <v>0</v>
      </c>
      <c r="Z52">
        <f>IF(S48="поручительство",S52,0)</f>
        <v>0</v>
      </c>
      <c r="AA52">
        <f>IF(S48="лизинг",S52,0)</f>
        <v>0</v>
      </c>
    </row>
    <row r="53" spans="1:20" ht="13.5" thickBot="1">
      <c r="A53" s="1865" t="s">
        <v>466</v>
      </c>
      <c r="B53" s="1866"/>
      <c r="C53" s="1866"/>
      <c r="D53" s="1866"/>
      <c r="E53" s="1866"/>
      <c r="F53" s="1866"/>
      <c r="G53" s="1867"/>
      <c r="H53" s="1867"/>
      <c r="I53" s="1867"/>
      <c r="J53" s="1867"/>
      <c r="K53" s="1867"/>
      <c r="L53" s="1867"/>
      <c r="M53" s="1867"/>
      <c r="N53" s="1867"/>
      <c r="O53" s="1867"/>
      <c r="P53" s="1867"/>
      <c r="Q53" s="1867"/>
      <c r="R53" s="1867"/>
      <c r="S53" s="1867"/>
      <c r="T53" s="1868"/>
    </row>
    <row r="54" spans="1:27" ht="12.75">
      <c r="A54" s="100"/>
      <c r="B54" s="100"/>
      <c r="C54" s="100"/>
      <c r="D54" s="100"/>
      <c r="E54" s="100"/>
      <c r="F54" s="100"/>
      <c r="G54" s="101"/>
      <c r="H54" s="101"/>
      <c r="I54" s="101"/>
      <c r="J54" s="101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W54" t="s">
        <v>467</v>
      </c>
      <c r="X54">
        <f>SUM(X49:X52)</f>
        <v>0</v>
      </c>
      <c r="Y54">
        <f>SUM(Y49:Y52)</f>
        <v>0</v>
      </c>
      <c r="Z54">
        <f>SUM(Z49:Z52)</f>
        <v>0</v>
      </c>
      <c r="AA54">
        <f>SUM(AA49:AA52)</f>
        <v>0</v>
      </c>
    </row>
    <row r="55" spans="1:27" ht="12.75">
      <c r="A55" s="100"/>
      <c r="B55" s="100"/>
      <c r="C55" s="100"/>
      <c r="D55" s="100"/>
      <c r="E55" s="100"/>
      <c r="F55" s="100"/>
      <c r="G55" s="101"/>
      <c r="H55" s="101"/>
      <c r="I55" s="101"/>
      <c r="J55" s="101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W55" t="s">
        <v>222</v>
      </c>
      <c r="X55">
        <f>X47+X54</f>
        <v>0</v>
      </c>
      <c r="Y55">
        <f>Y47+Y54</f>
        <v>0</v>
      </c>
      <c r="Z55">
        <f>Z47+Z54</f>
        <v>0</v>
      </c>
      <c r="AA55">
        <f>AA47+AA54</f>
        <v>0</v>
      </c>
    </row>
    <row r="56" spans="1:20" ht="15" thickBot="1">
      <c r="A56" s="1795" t="s">
        <v>468</v>
      </c>
      <c r="B56" s="1795"/>
      <c r="C56" s="1795"/>
      <c r="D56" s="1795"/>
      <c r="E56" s="1795"/>
      <c r="F56" s="1795"/>
      <c r="G56" s="1795"/>
      <c r="H56" s="1795"/>
      <c r="I56" s="1795"/>
      <c r="J56" s="1795"/>
      <c r="K56" s="1795"/>
      <c r="L56" s="1795"/>
      <c r="M56" s="1795"/>
      <c r="N56" s="1795"/>
      <c r="O56" s="1796"/>
      <c r="P56" s="1796"/>
      <c r="Q56" s="1796"/>
      <c r="R56" s="1796"/>
      <c r="S56" s="1796"/>
      <c r="T56" s="1796"/>
    </row>
    <row r="57" spans="1:20" ht="13.5" thickBot="1">
      <c r="A57" s="1797"/>
      <c r="B57" s="1798"/>
      <c r="C57" s="1798"/>
      <c r="D57" s="1798"/>
      <c r="E57" s="1798"/>
      <c r="F57" s="1798"/>
      <c r="G57" s="1799" t="s">
        <v>456</v>
      </c>
      <c r="H57" s="1799"/>
      <c r="I57" s="1799" t="s">
        <v>457</v>
      </c>
      <c r="J57" s="1799"/>
      <c r="K57" s="1799" t="s">
        <v>458</v>
      </c>
      <c r="L57" s="1799"/>
      <c r="M57" s="1800" t="s">
        <v>252</v>
      </c>
      <c r="N57" s="1801"/>
      <c r="O57" s="81"/>
      <c r="P57" s="81"/>
      <c r="Q57" s="81"/>
      <c r="R57" s="81"/>
      <c r="S57" s="81"/>
      <c r="T57" s="81"/>
    </row>
    <row r="58" spans="1:20" ht="12.75">
      <c r="A58" s="1820" t="s">
        <v>253</v>
      </c>
      <c r="B58" s="1821"/>
      <c r="C58" s="1821"/>
      <c r="D58" s="1821"/>
      <c r="E58" s="1821"/>
      <c r="F58" s="1821"/>
      <c r="G58" s="1822">
        <f>SUM(G59:H65)</f>
        <v>0</v>
      </c>
      <c r="H58" s="1822"/>
      <c r="I58" s="1822">
        <f>SUM(I59:J65)</f>
        <v>0</v>
      </c>
      <c r="J58" s="1822"/>
      <c r="K58" s="1822">
        <f>SUM(K59:L65)</f>
        <v>0</v>
      </c>
      <c r="L58" s="1823"/>
      <c r="M58" s="1812">
        <f>SUM(G58:L58)/3</f>
        <v>0</v>
      </c>
      <c r="N58" s="1813"/>
      <c r="O58" s="81"/>
      <c r="P58" s="81"/>
      <c r="Q58" s="81"/>
      <c r="R58" s="81"/>
      <c r="S58" s="81"/>
      <c r="T58" s="81"/>
    </row>
    <row r="59" spans="1:20" ht="12.75">
      <c r="A59" s="1814" t="s">
        <v>261</v>
      </c>
      <c r="B59" s="1815"/>
      <c r="C59" s="1815"/>
      <c r="D59" s="1815"/>
      <c r="E59" s="1815"/>
      <c r="F59" s="1815"/>
      <c r="G59" s="1816"/>
      <c r="H59" s="1816"/>
      <c r="I59" s="1816"/>
      <c r="J59" s="1816"/>
      <c r="K59" s="1816"/>
      <c r="L59" s="1817"/>
      <c r="M59" s="1818">
        <f aca="true" t="shared" si="1" ref="M59:M79">SUM(G59:L59)/3</f>
        <v>0</v>
      </c>
      <c r="N59" s="1819"/>
      <c r="O59" s="81"/>
      <c r="P59" s="81"/>
      <c r="Q59" s="81"/>
      <c r="R59" s="81"/>
      <c r="S59" s="81"/>
      <c r="T59" s="81"/>
    </row>
    <row r="60" spans="1:20" ht="12.75" customHeight="1" hidden="1">
      <c r="A60" s="1814" t="s">
        <v>254</v>
      </c>
      <c r="B60" s="1815"/>
      <c r="C60" s="1815"/>
      <c r="D60" s="1815"/>
      <c r="E60" s="1815"/>
      <c r="F60" s="1815"/>
      <c r="G60" s="1816"/>
      <c r="H60" s="1816"/>
      <c r="I60" s="1816"/>
      <c r="J60" s="1816"/>
      <c r="K60" s="1816"/>
      <c r="L60" s="1817"/>
      <c r="M60" s="1818">
        <f t="shared" si="1"/>
        <v>0</v>
      </c>
      <c r="N60" s="1819"/>
      <c r="O60" s="81"/>
      <c r="P60" s="81"/>
      <c r="Q60" s="81"/>
      <c r="R60" s="81"/>
      <c r="S60" s="81"/>
      <c r="T60" s="81"/>
    </row>
    <row r="61" spans="1:20" ht="12.75" customHeight="1" hidden="1">
      <c r="A61" s="1814" t="s">
        <v>255</v>
      </c>
      <c r="B61" s="1815"/>
      <c r="C61" s="1815"/>
      <c r="D61" s="1815"/>
      <c r="E61" s="1815"/>
      <c r="F61" s="1815"/>
      <c r="G61" s="1816"/>
      <c r="H61" s="1816"/>
      <c r="I61" s="1816"/>
      <c r="J61" s="1816"/>
      <c r="K61" s="1816"/>
      <c r="L61" s="1817"/>
      <c r="M61" s="1818">
        <f t="shared" si="1"/>
        <v>0</v>
      </c>
      <c r="N61" s="1819"/>
      <c r="O61" s="81"/>
      <c r="P61" s="81"/>
      <c r="Q61" s="81"/>
      <c r="R61" s="81"/>
      <c r="S61" s="81"/>
      <c r="T61" s="81"/>
    </row>
    <row r="62" spans="1:20" ht="12.75" customHeight="1" hidden="1">
      <c r="A62" s="1814" t="s">
        <v>256</v>
      </c>
      <c r="B62" s="1815"/>
      <c r="C62" s="1815"/>
      <c r="D62" s="1815"/>
      <c r="E62" s="1815"/>
      <c r="F62" s="1815"/>
      <c r="G62" s="1816"/>
      <c r="H62" s="1816"/>
      <c r="I62" s="1816"/>
      <c r="J62" s="1816"/>
      <c r="K62" s="1816"/>
      <c r="L62" s="1817"/>
      <c r="M62" s="1818">
        <f t="shared" si="1"/>
        <v>0</v>
      </c>
      <c r="N62" s="1819"/>
      <c r="O62" s="81"/>
      <c r="P62" s="81"/>
      <c r="Q62" s="81"/>
      <c r="R62" s="81"/>
      <c r="S62" s="81"/>
      <c r="T62" s="81"/>
    </row>
    <row r="63" spans="1:20" ht="12.75" customHeight="1" hidden="1">
      <c r="A63" s="1814" t="s">
        <v>257</v>
      </c>
      <c r="B63" s="1815"/>
      <c r="C63" s="1815"/>
      <c r="D63" s="1815"/>
      <c r="E63" s="1815"/>
      <c r="F63" s="1815"/>
      <c r="G63" s="1816"/>
      <c r="H63" s="1816"/>
      <c r="I63" s="1816"/>
      <c r="J63" s="1816"/>
      <c r="K63" s="1816"/>
      <c r="L63" s="1817"/>
      <c r="M63" s="1818">
        <f t="shared" si="1"/>
        <v>0</v>
      </c>
      <c r="N63" s="1819"/>
      <c r="O63" s="81"/>
      <c r="P63" s="81"/>
      <c r="Q63" s="81"/>
      <c r="R63" s="81"/>
      <c r="S63" s="81"/>
      <c r="T63" s="81"/>
    </row>
    <row r="64" spans="1:20" ht="12.75">
      <c r="A64" s="1814" t="s">
        <v>258</v>
      </c>
      <c r="B64" s="1815"/>
      <c r="C64" s="1815"/>
      <c r="D64" s="1815"/>
      <c r="E64" s="1815"/>
      <c r="F64" s="1815"/>
      <c r="G64" s="1816"/>
      <c r="H64" s="1816"/>
      <c r="I64" s="1816"/>
      <c r="J64" s="1816"/>
      <c r="K64" s="1816"/>
      <c r="L64" s="1817"/>
      <c r="M64" s="1818">
        <f t="shared" si="1"/>
        <v>0</v>
      </c>
      <c r="N64" s="1819"/>
      <c r="O64" s="81"/>
      <c r="P64" s="81"/>
      <c r="Q64" s="81"/>
      <c r="R64" s="81"/>
      <c r="S64" s="81"/>
      <c r="T64" s="81"/>
    </row>
    <row r="65" spans="1:20" ht="12.75">
      <c r="A65" s="1814" t="s">
        <v>259</v>
      </c>
      <c r="B65" s="1815"/>
      <c r="C65" s="1815"/>
      <c r="D65" s="1815"/>
      <c r="E65" s="1815"/>
      <c r="F65" s="1815"/>
      <c r="G65" s="1816"/>
      <c r="H65" s="1816"/>
      <c r="I65" s="1816"/>
      <c r="J65" s="1816"/>
      <c r="K65" s="1816"/>
      <c r="L65" s="1817"/>
      <c r="M65" s="1818">
        <f t="shared" si="1"/>
        <v>0</v>
      </c>
      <c r="N65" s="1819"/>
      <c r="O65" s="81"/>
      <c r="P65" s="81"/>
      <c r="Q65" s="81"/>
      <c r="R65" s="81"/>
      <c r="S65" s="81"/>
      <c r="T65" s="81"/>
    </row>
    <row r="66" spans="1:20" ht="12.75">
      <c r="A66" s="1826" t="s">
        <v>260</v>
      </c>
      <c r="B66" s="1827"/>
      <c r="C66" s="1827"/>
      <c r="D66" s="1827"/>
      <c r="E66" s="1827"/>
      <c r="F66" s="1827"/>
      <c r="G66" s="1824">
        <f>SUM(G67:H69)</f>
        <v>0</v>
      </c>
      <c r="H66" s="1824"/>
      <c r="I66" s="1824">
        <f>SUM(I67:J69)</f>
        <v>0</v>
      </c>
      <c r="J66" s="1824"/>
      <c r="K66" s="1824">
        <f>SUM(K67:L69)</f>
        <v>0</v>
      </c>
      <c r="L66" s="1828"/>
      <c r="M66" s="1824">
        <f t="shared" si="1"/>
        <v>0</v>
      </c>
      <c r="N66" s="1825"/>
      <c r="O66" s="81"/>
      <c r="P66" s="81"/>
      <c r="Q66" s="81"/>
      <c r="R66" s="81"/>
      <c r="S66" s="81"/>
      <c r="T66" s="81"/>
    </row>
    <row r="67" spans="1:20" ht="12.75">
      <c r="A67" s="1814" t="s">
        <v>261</v>
      </c>
      <c r="B67" s="1815"/>
      <c r="C67" s="1815"/>
      <c r="D67" s="1815"/>
      <c r="E67" s="1815"/>
      <c r="F67" s="1815"/>
      <c r="G67" s="1816"/>
      <c r="H67" s="1816"/>
      <c r="I67" s="1816"/>
      <c r="J67" s="1816"/>
      <c r="K67" s="1816"/>
      <c r="L67" s="1817"/>
      <c r="M67" s="1818">
        <f t="shared" si="1"/>
        <v>0</v>
      </c>
      <c r="N67" s="1819"/>
      <c r="O67" s="81"/>
      <c r="P67" s="81"/>
      <c r="Q67" s="81"/>
      <c r="R67" s="81"/>
      <c r="S67" s="81"/>
      <c r="T67" s="81"/>
    </row>
    <row r="68" spans="1:20" ht="12.75">
      <c r="A68" s="1814" t="s">
        <v>258</v>
      </c>
      <c r="B68" s="1815"/>
      <c r="C68" s="1815"/>
      <c r="D68" s="1815"/>
      <c r="E68" s="1815"/>
      <c r="F68" s="1815"/>
      <c r="G68" s="1816"/>
      <c r="H68" s="1816"/>
      <c r="I68" s="1816"/>
      <c r="J68" s="1816"/>
      <c r="K68" s="1816"/>
      <c r="L68" s="1817"/>
      <c r="M68" s="1818">
        <f t="shared" si="1"/>
        <v>0</v>
      </c>
      <c r="N68" s="1819"/>
      <c r="O68" s="81"/>
      <c r="P68" s="81"/>
      <c r="Q68" s="81"/>
      <c r="R68" s="81"/>
      <c r="S68" s="81"/>
      <c r="T68" s="81"/>
    </row>
    <row r="69" spans="1:20" ht="12.75">
      <c r="A69" s="1814" t="s">
        <v>259</v>
      </c>
      <c r="B69" s="1815"/>
      <c r="C69" s="1815"/>
      <c r="D69" s="1815"/>
      <c r="E69" s="1815"/>
      <c r="F69" s="1815"/>
      <c r="G69" s="1816"/>
      <c r="H69" s="1816"/>
      <c r="I69" s="1816"/>
      <c r="J69" s="1816"/>
      <c r="K69" s="1816"/>
      <c r="L69" s="1817"/>
      <c r="M69" s="1818">
        <f t="shared" si="1"/>
        <v>0</v>
      </c>
      <c r="N69" s="1819"/>
      <c r="O69" s="81"/>
      <c r="P69" s="81"/>
      <c r="Q69" s="81"/>
      <c r="R69" s="81"/>
      <c r="S69" s="81"/>
      <c r="T69" s="81"/>
    </row>
    <row r="70" spans="1:20" ht="12.75">
      <c r="A70" s="1835" t="s">
        <v>262</v>
      </c>
      <c r="B70" s="1836"/>
      <c r="C70" s="1836"/>
      <c r="D70" s="1836"/>
      <c r="E70" s="1836"/>
      <c r="F70" s="1836"/>
      <c r="G70" s="1824">
        <f>G58-G66</f>
        <v>0</v>
      </c>
      <c r="H70" s="1824"/>
      <c r="I70" s="1824">
        <f>I58-I66</f>
        <v>0</v>
      </c>
      <c r="J70" s="1824"/>
      <c r="K70" s="1824">
        <f>K58-K66</f>
        <v>0</v>
      </c>
      <c r="L70" s="1828"/>
      <c r="M70" s="1824">
        <f t="shared" si="1"/>
        <v>0</v>
      </c>
      <c r="N70" s="1825"/>
      <c r="O70" s="81"/>
      <c r="P70" s="81"/>
      <c r="Q70" s="81"/>
      <c r="R70" s="81"/>
      <c r="S70" s="81"/>
      <c r="T70" s="81"/>
    </row>
    <row r="71" spans="1:20" ht="12.75">
      <c r="A71" s="1829" t="s">
        <v>266</v>
      </c>
      <c r="B71" s="1830"/>
      <c r="C71" s="1830"/>
      <c r="D71" s="1830"/>
      <c r="E71" s="1830"/>
      <c r="F71" s="1831"/>
      <c r="G71" s="1832">
        <f>SUM(G72:H76)</f>
        <v>0</v>
      </c>
      <c r="H71" s="1833"/>
      <c r="I71" s="1832">
        <f>SUM(I72:J76)</f>
        <v>0</v>
      </c>
      <c r="J71" s="1833"/>
      <c r="K71" s="1832">
        <f>SUM(K72:L76)</f>
        <v>0</v>
      </c>
      <c r="L71" s="1834"/>
      <c r="M71" s="1818">
        <f t="shared" si="1"/>
        <v>0</v>
      </c>
      <c r="N71" s="1819"/>
      <c r="O71" s="81"/>
      <c r="P71" s="81"/>
      <c r="Q71" s="81"/>
      <c r="R71" s="81"/>
      <c r="S71" s="81"/>
      <c r="T71" s="81"/>
    </row>
    <row r="72" spans="1:20" ht="12.75">
      <c r="A72" s="1837" t="s">
        <v>267</v>
      </c>
      <c r="B72" s="1838"/>
      <c r="C72" s="1838"/>
      <c r="D72" s="1838"/>
      <c r="E72" s="1838"/>
      <c r="F72" s="1839"/>
      <c r="G72" s="1816"/>
      <c r="H72" s="1816"/>
      <c r="I72" s="1816"/>
      <c r="J72" s="1816"/>
      <c r="K72" s="1816"/>
      <c r="L72" s="1817"/>
      <c r="M72" s="1818">
        <f t="shared" si="1"/>
        <v>0</v>
      </c>
      <c r="N72" s="1819"/>
      <c r="O72" s="81"/>
      <c r="P72" s="81"/>
      <c r="Q72" s="81"/>
      <c r="R72" s="81"/>
      <c r="S72" s="81"/>
      <c r="T72" s="81"/>
    </row>
    <row r="73" spans="1:20" ht="12.75">
      <c r="A73" s="1837" t="s">
        <v>268</v>
      </c>
      <c r="B73" s="1838"/>
      <c r="C73" s="1838"/>
      <c r="D73" s="1838"/>
      <c r="E73" s="1838"/>
      <c r="F73" s="1839"/>
      <c r="G73" s="1840"/>
      <c r="H73" s="1840"/>
      <c r="I73" s="1840"/>
      <c r="J73" s="1840"/>
      <c r="K73" s="1840"/>
      <c r="L73" s="1841"/>
      <c r="M73" s="1818">
        <f t="shared" si="1"/>
        <v>0</v>
      </c>
      <c r="N73" s="1819"/>
      <c r="O73" s="81"/>
      <c r="P73" s="81"/>
      <c r="Q73" s="81"/>
      <c r="R73" s="81"/>
      <c r="S73" s="81"/>
      <c r="T73" s="81"/>
    </row>
    <row r="74" spans="1:20" ht="12.75" customHeight="1">
      <c r="A74" s="1837" t="s">
        <v>269</v>
      </c>
      <c r="B74" s="1838"/>
      <c r="C74" s="1838"/>
      <c r="D74" s="1838"/>
      <c r="E74" s="1838"/>
      <c r="F74" s="1839"/>
      <c r="G74" s="1816"/>
      <c r="H74" s="1816"/>
      <c r="I74" s="1816"/>
      <c r="J74" s="1816"/>
      <c r="K74" s="1816"/>
      <c r="L74" s="1817"/>
      <c r="M74" s="1818">
        <f t="shared" si="1"/>
        <v>0</v>
      </c>
      <c r="N74" s="1819"/>
      <c r="O74" s="81"/>
      <c r="P74" s="81"/>
      <c r="Q74" s="81"/>
      <c r="R74" s="81"/>
      <c r="S74" s="81"/>
      <c r="T74" s="81"/>
    </row>
    <row r="75" spans="1:20" ht="12.75" customHeight="1">
      <c r="A75" s="1837" t="s">
        <v>270</v>
      </c>
      <c r="B75" s="1838"/>
      <c r="C75" s="1838"/>
      <c r="D75" s="1838"/>
      <c r="E75" s="1838"/>
      <c r="F75" s="1839"/>
      <c r="G75" s="1816"/>
      <c r="H75" s="1816"/>
      <c r="I75" s="1816"/>
      <c r="J75" s="1816"/>
      <c r="K75" s="1816"/>
      <c r="L75" s="1817"/>
      <c r="M75" s="1818">
        <f t="shared" si="1"/>
        <v>0</v>
      </c>
      <c r="N75" s="1819"/>
      <c r="O75" s="81"/>
      <c r="P75" s="81"/>
      <c r="Q75" s="81"/>
      <c r="R75" s="81"/>
      <c r="S75" s="81"/>
      <c r="T75" s="81"/>
    </row>
    <row r="76" spans="1:20" ht="12.75" customHeight="1">
      <c r="A76" s="1837" t="s">
        <v>459</v>
      </c>
      <c r="B76" s="1838"/>
      <c r="C76" s="1838"/>
      <c r="D76" s="1838"/>
      <c r="E76" s="1838"/>
      <c r="F76" s="1839"/>
      <c r="G76" s="1816"/>
      <c r="H76" s="1816"/>
      <c r="I76" s="1816"/>
      <c r="J76" s="1816"/>
      <c r="K76" s="1816"/>
      <c r="L76" s="1817"/>
      <c r="M76" s="1818">
        <f t="shared" si="1"/>
        <v>0</v>
      </c>
      <c r="N76" s="1819"/>
      <c r="O76" s="81"/>
      <c r="P76" s="81"/>
      <c r="Q76" s="81"/>
      <c r="R76" s="81"/>
      <c r="S76" s="81"/>
      <c r="T76" s="81"/>
    </row>
    <row r="77" spans="1:20" ht="12.75">
      <c r="A77" s="1842" t="s">
        <v>271</v>
      </c>
      <c r="B77" s="1843"/>
      <c r="C77" s="1843"/>
      <c r="D77" s="1843"/>
      <c r="E77" s="1843"/>
      <c r="F77" s="1843"/>
      <c r="G77" s="1844">
        <f>G70-G71-X86-Y86-AA86</f>
        <v>0</v>
      </c>
      <c r="H77" s="1844"/>
      <c r="I77" s="1844">
        <f>I70-I71-X86-Y86-AA86</f>
        <v>0</v>
      </c>
      <c r="J77" s="1844"/>
      <c r="K77" s="1844">
        <f>K70-K71-X86-Y86-AA86</f>
        <v>0</v>
      </c>
      <c r="L77" s="1845"/>
      <c r="M77" s="1844">
        <f t="shared" si="1"/>
        <v>0</v>
      </c>
      <c r="N77" s="1869"/>
      <c r="O77" s="81"/>
      <c r="P77" s="81"/>
      <c r="Q77" s="81"/>
      <c r="R77" s="81"/>
      <c r="S77" s="81"/>
      <c r="T77" s="81"/>
    </row>
    <row r="78" spans="1:20" ht="12.75">
      <c r="A78" s="1852" t="s">
        <v>460</v>
      </c>
      <c r="B78" s="1853"/>
      <c r="C78" s="1853"/>
      <c r="D78" s="1853"/>
      <c r="E78" s="103"/>
      <c r="F78" s="103"/>
      <c r="G78" s="1816"/>
      <c r="H78" s="1816"/>
      <c r="I78" s="1816"/>
      <c r="J78" s="1816"/>
      <c r="K78" s="1816"/>
      <c r="L78" s="1817"/>
      <c r="M78" s="1818">
        <f t="shared" si="1"/>
        <v>0</v>
      </c>
      <c r="N78" s="1819"/>
      <c r="O78" s="81"/>
      <c r="P78" s="81"/>
      <c r="Q78" s="81"/>
      <c r="R78" s="81"/>
      <c r="S78" s="81"/>
      <c r="T78" s="81"/>
    </row>
    <row r="79" spans="1:20" ht="13.5" thickBot="1">
      <c r="A79" s="1846" t="s">
        <v>272</v>
      </c>
      <c r="B79" s="1847"/>
      <c r="C79" s="1847"/>
      <c r="D79" s="1847"/>
      <c r="E79" s="1847"/>
      <c r="F79" s="1847"/>
      <c r="G79" s="1848">
        <f>G77-G78</f>
        <v>0</v>
      </c>
      <c r="H79" s="1848"/>
      <c r="I79" s="1848">
        <f>I77-I78</f>
        <v>0</v>
      </c>
      <c r="J79" s="1848"/>
      <c r="K79" s="1848">
        <f>K77-K78</f>
        <v>0</v>
      </c>
      <c r="L79" s="1849"/>
      <c r="M79" s="1848">
        <f t="shared" si="1"/>
        <v>0</v>
      </c>
      <c r="N79" s="1870"/>
      <c r="O79" s="81"/>
      <c r="P79" s="81"/>
      <c r="Q79" s="81"/>
      <c r="R79" s="81"/>
      <c r="S79" s="81"/>
      <c r="T79" s="81"/>
    </row>
    <row r="80" spans="1:20" ht="21.75" customHeight="1">
      <c r="A80" s="1859" t="s">
        <v>461</v>
      </c>
      <c r="B80" s="1860"/>
      <c r="C80" s="1860"/>
      <c r="D80" s="1860"/>
      <c r="E80" s="1860"/>
      <c r="F80" s="1860"/>
      <c r="G80" s="1860"/>
      <c r="H80" s="1860"/>
      <c r="I80" s="1860"/>
      <c r="J80" s="1860"/>
      <c r="K80" s="1860"/>
      <c r="L80" s="1860"/>
      <c r="M80" s="1860"/>
      <c r="N80" s="1860"/>
      <c r="O80" s="1861"/>
      <c r="P80" s="1861"/>
      <c r="Q80" s="1861"/>
      <c r="R80" s="1861"/>
      <c r="S80" s="1861"/>
      <c r="T80" s="1862"/>
    </row>
    <row r="81" spans="1:27" ht="17.25" customHeight="1">
      <c r="A81" s="1856" t="s">
        <v>462</v>
      </c>
      <c r="B81" s="1858"/>
      <c r="C81" s="1858"/>
      <c r="D81" s="1858"/>
      <c r="E81" s="1858"/>
      <c r="F81" s="1858"/>
      <c r="G81" s="1863" t="s">
        <v>137</v>
      </c>
      <c r="H81" s="1863"/>
      <c r="I81" s="1863"/>
      <c r="J81" s="1863"/>
      <c r="K81" s="1863" t="s">
        <v>137</v>
      </c>
      <c r="L81" s="1863"/>
      <c r="M81" s="1863"/>
      <c r="N81" s="1863"/>
      <c r="O81" s="1863" t="s">
        <v>137</v>
      </c>
      <c r="P81" s="1863"/>
      <c r="Q81" s="1863"/>
      <c r="R81" s="1863"/>
      <c r="S81" s="1863" t="s">
        <v>137</v>
      </c>
      <c r="T81" s="1864"/>
      <c r="X81" t="s">
        <v>199</v>
      </c>
      <c r="Y81" t="s">
        <v>209</v>
      </c>
      <c r="Z81" t="s">
        <v>211</v>
      </c>
      <c r="AA81" t="s">
        <v>210</v>
      </c>
    </row>
    <row r="82" spans="1:27" ht="12.75" customHeight="1">
      <c r="A82" s="1856" t="s">
        <v>463</v>
      </c>
      <c r="B82" s="1858"/>
      <c r="C82" s="1858"/>
      <c r="D82" s="1858"/>
      <c r="E82" s="1858"/>
      <c r="F82" s="1858"/>
      <c r="G82" s="1854"/>
      <c r="H82" s="1854"/>
      <c r="I82" s="1854"/>
      <c r="J82" s="1854"/>
      <c r="K82" s="1854"/>
      <c r="L82" s="1854"/>
      <c r="M82" s="1854"/>
      <c r="N82" s="1854"/>
      <c r="O82" s="1854"/>
      <c r="P82" s="1854"/>
      <c r="Q82" s="1854"/>
      <c r="R82" s="1854"/>
      <c r="S82" s="1854"/>
      <c r="T82" s="1855"/>
      <c r="X82">
        <f>IF(G81="кредит",G85,0)</f>
        <v>0</v>
      </c>
      <c r="Y82">
        <f>IF(G81="займ",G85,0)</f>
        <v>0</v>
      </c>
      <c r="Z82">
        <f>IF(G81="поручительство",G85,0)</f>
        <v>0</v>
      </c>
      <c r="AA82">
        <f>IF(G81="лизинг",G85,0)</f>
        <v>0</v>
      </c>
    </row>
    <row r="83" spans="1:27" ht="24" customHeight="1">
      <c r="A83" s="1856"/>
      <c r="B83" s="1858"/>
      <c r="C83" s="1858"/>
      <c r="D83" s="1858"/>
      <c r="E83" s="1858"/>
      <c r="F83" s="1858"/>
      <c r="G83" s="1854"/>
      <c r="H83" s="1854"/>
      <c r="I83" s="1854"/>
      <c r="J83" s="1854"/>
      <c r="K83" s="1854"/>
      <c r="L83" s="1854"/>
      <c r="M83" s="1854"/>
      <c r="N83" s="1854"/>
      <c r="O83" s="1854"/>
      <c r="P83" s="1854"/>
      <c r="Q83" s="1854"/>
      <c r="R83" s="1854"/>
      <c r="S83" s="1854"/>
      <c r="T83" s="1855"/>
      <c r="X83">
        <f>IF(K81="кредит",K85,0)</f>
        <v>0</v>
      </c>
      <c r="Y83">
        <f>IF(K81="займ",K85,0)</f>
        <v>0</v>
      </c>
      <c r="Z83">
        <f>IF(K81="поручительство",K85,0)</f>
        <v>0</v>
      </c>
      <c r="AA83">
        <f>IF(K81="лизинг",K85,0)</f>
        <v>0</v>
      </c>
    </row>
    <row r="84" spans="1:27" ht="12.75">
      <c r="A84" s="1856" t="s">
        <v>464</v>
      </c>
      <c r="B84" s="1857"/>
      <c r="C84" s="1857"/>
      <c r="D84" s="1857"/>
      <c r="E84" s="1857"/>
      <c r="F84" s="1857"/>
      <c r="G84" s="1854"/>
      <c r="H84" s="1854"/>
      <c r="I84" s="1854"/>
      <c r="J84" s="1854"/>
      <c r="K84" s="1854"/>
      <c r="L84" s="1854"/>
      <c r="M84" s="1854"/>
      <c r="N84" s="1854"/>
      <c r="O84" s="1854"/>
      <c r="P84" s="1854"/>
      <c r="Q84" s="1854"/>
      <c r="R84" s="1854"/>
      <c r="S84" s="1854"/>
      <c r="T84" s="1855"/>
      <c r="X84">
        <f>IF(O81="кредит",O85,0)</f>
        <v>0</v>
      </c>
      <c r="Y84">
        <f>IF(O81="займ",O85,0)</f>
        <v>0</v>
      </c>
      <c r="Z84">
        <f>IF(O81="поручительство",O85,0)</f>
        <v>0</v>
      </c>
      <c r="AA84">
        <f>IF(O81="лизинг",O85,0)</f>
        <v>0</v>
      </c>
    </row>
    <row r="85" spans="1:27" ht="12.75">
      <c r="A85" s="1856" t="s">
        <v>465</v>
      </c>
      <c r="B85" s="1857"/>
      <c r="C85" s="1857"/>
      <c r="D85" s="1857"/>
      <c r="E85" s="1857"/>
      <c r="F85" s="1857"/>
      <c r="G85" s="1854"/>
      <c r="H85" s="1854"/>
      <c r="I85" s="1854"/>
      <c r="J85" s="1854"/>
      <c r="K85" s="1854"/>
      <c r="L85" s="1854"/>
      <c r="M85" s="1854"/>
      <c r="N85" s="1854"/>
      <c r="O85" s="1854"/>
      <c r="P85" s="1854"/>
      <c r="Q85" s="1854"/>
      <c r="R85" s="1854"/>
      <c r="S85" s="1854"/>
      <c r="T85" s="1855"/>
      <c r="X85">
        <f>IF(S81="кредит",S85,0)</f>
        <v>0</v>
      </c>
      <c r="Y85">
        <f>IF(S81="займ",S85,0)</f>
        <v>0</v>
      </c>
      <c r="Z85">
        <f>IF(S81="поручительство",S85,0)</f>
        <v>0</v>
      </c>
      <c r="AA85">
        <f>IF(S81="лизинг",S85,0)</f>
        <v>0</v>
      </c>
    </row>
    <row r="86" spans="1:27" ht="12.75" customHeight="1" thickBot="1">
      <c r="A86" s="1865" t="s">
        <v>466</v>
      </c>
      <c r="B86" s="1866"/>
      <c r="C86" s="1866"/>
      <c r="D86" s="1866"/>
      <c r="E86" s="1866"/>
      <c r="F86" s="1866"/>
      <c r="G86" s="1867"/>
      <c r="H86" s="1867"/>
      <c r="I86" s="1867"/>
      <c r="J86" s="1867"/>
      <c r="K86" s="1867"/>
      <c r="L86" s="1867"/>
      <c r="M86" s="1867"/>
      <c r="N86" s="1867"/>
      <c r="O86" s="1867"/>
      <c r="P86" s="1867"/>
      <c r="Q86" s="1867"/>
      <c r="R86" s="1867"/>
      <c r="S86" s="1867"/>
      <c r="T86" s="1868"/>
      <c r="W86" t="s">
        <v>467</v>
      </c>
      <c r="X86">
        <f>SUM(X82:X85)</f>
        <v>0</v>
      </c>
      <c r="Y86">
        <f>SUM(Y82:Y85)</f>
        <v>0</v>
      </c>
      <c r="Z86">
        <f>SUM(Z82:Z85)</f>
        <v>0</v>
      </c>
      <c r="AA86">
        <f>SUM(AA82:AA85)</f>
        <v>0</v>
      </c>
    </row>
    <row r="87" spans="1:20" ht="13.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1:27" ht="13.5" customHeight="1">
      <c r="A88" s="1856" t="s">
        <v>462</v>
      </c>
      <c r="B88" s="1858"/>
      <c r="C88" s="1858"/>
      <c r="D88" s="1858"/>
      <c r="E88" s="1858"/>
      <c r="F88" s="1858"/>
      <c r="G88" s="1863" t="s">
        <v>137</v>
      </c>
      <c r="H88" s="1863"/>
      <c r="I88" s="1863"/>
      <c r="J88" s="1863"/>
      <c r="K88" s="1863" t="s">
        <v>211</v>
      </c>
      <c r="L88" s="1863"/>
      <c r="M88" s="1863"/>
      <c r="N88" s="1863"/>
      <c r="O88" s="1863" t="s">
        <v>137</v>
      </c>
      <c r="P88" s="1863"/>
      <c r="Q88" s="1863"/>
      <c r="R88" s="1863"/>
      <c r="S88" s="1863" t="s">
        <v>137</v>
      </c>
      <c r="T88" s="1864"/>
      <c r="X88" t="s">
        <v>199</v>
      </c>
      <c r="Y88" t="s">
        <v>209</v>
      </c>
      <c r="Z88" t="s">
        <v>211</v>
      </c>
      <c r="AA88" t="s">
        <v>210</v>
      </c>
    </row>
    <row r="89" spans="1:27" ht="13.5" customHeight="1">
      <c r="A89" s="1856" t="s">
        <v>463</v>
      </c>
      <c r="B89" s="1858"/>
      <c r="C89" s="1858"/>
      <c r="D89" s="1858"/>
      <c r="E89" s="1858"/>
      <c r="F89" s="1858"/>
      <c r="G89" s="1854"/>
      <c r="H89" s="1854"/>
      <c r="I89" s="1854"/>
      <c r="J89" s="1854"/>
      <c r="K89" s="1854"/>
      <c r="L89" s="1854"/>
      <c r="M89" s="1854"/>
      <c r="N89" s="1854"/>
      <c r="O89" s="1854"/>
      <c r="P89" s="1854"/>
      <c r="Q89" s="1854"/>
      <c r="R89" s="1854"/>
      <c r="S89" s="1854"/>
      <c r="T89" s="1855"/>
      <c r="X89">
        <f>IF(G88="кредит",G92,0)</f>
        <v>0</v>
      </c>
      <c r="Y89">
        <f>IF(G88="займ",G92,0)</f>
        <v>0</v>
      </c>
      <c r="Z89">
        <f>IF(G88="поручительство",G92,0)</f>
        <v>0</v>
      </c>
      <c r="AA89">
        <f>IF(G88="лизинг",G92,0)</f>
        <v>0</v>
      </c>
    </row>
    <row r="90" spans="1:27" ht="24.75" customHeight="1">
      <c r="A90" s="1856"/>
      <c r="B90" s="1858"/>
      <c r="C90" s="1858"/>
      <c r="D90" s="1858"/>
      <c r="E90" s="1858"/>
      <c r="F90" s="1858"/>
      <c r="G90" s="1854"/>
      <c r="H90" s="1854"/>
      <c r="I90" s="1854"/>
      <c r="J90" s="1854"/>
      <c r="K90" s="1854"/>
      <c r="L90" s="1854"/>
      <c r="M90" s="1854"/>
      <c r="N90" s="1854"/>
      <c r="O90" s="1854"/>
      <c r="P90" s="1854"/>
      <c r="Q90" s="1854"/>
      <c r="R90" s="1854"/>
      <c r="S90" s="1854"/>
      <c r="T90" s="1855"/>
      <c r="X90">
        <f>IF(K88="кредит",K92,0)</f>
        <v>0</v>
      </c>
      <c r="Y90">
        <f>IF(K88="займ",K92,0)</f>
        <v>0</v>
      </c>
      <c r="Z90">
        <f>IF(K88="поручительство",K92,0)</f>
        <v>0</v>
      </c>
      <c r="AA90">
        <f>IF(K88="лизинг",K92,0)</f>
        <v>0</v>
      </c>
    </row>
    <row r="91" spans="1:27" ht="13.5" customHeight="1">
      <c r="A91" s="1856" t="s">
        <v>464</v>
      </c>
      <c r="B91" s="1857"/>
      <c r="C91" s="1857"/>
      <c r="D91" s="1857"/>
      <c r="E91" s="1857"/>
      <c r="F91" s="1857"/>
      <c r="G91" s="1854"/>
      <c r="H91" s="1854"/>
      <c r="I91" s="1854"/>
      <c r="J91" s="1854"/>
      <c r="K91" s="1854"/>
      <c r="L91" s="1854"/>
      <c r="M91" s="1854"/>
      <c r="N91" s="1854"/>
      <c r="O91" s="1854"/>
      <c r="P91" s="1854"/>
      <c r="Q91" s="1854"/>
      <c r="R91" s="1854"/>
      <c r="S91" s="1854"/>
      <c r="T91" s="1855"/>
      <c r="X91">
        <f>IF(O88="кредит",O92,0)</f>
        <v>0</v>
      </c>
      <c r="Y91">
        <f>IF(O88="займ",O92,0)</f>
        <v>0</v>
      </c>
      <c r="Z91">
        <f>IF(O88="поручительство",O92,0)</f>
        <v>0</v>
      </c>
      <c r="AA91">
        <f>IF(O88="лизинг",O92,0)</f>
        <v>0</v>
      </c>
    </row>
    <row r="92" spans="1:27" ht="12.75">
      <c r="A92" s="1856" t="s">
        <v>465</v>
      </c>
      <c r="B92" s="1857"/>
      <c r="C92" s="1857"/>
      <c r="D92" s="1857"/>
      <c r="E92" s="1857"/>
      <c r="F92" s="1857"/>
      <c r="G92" s="1854"/>
      <c r="H92" s="1854"/>
      <c r="I92" s="1854"/>
      <c r="J92" s="1854"/>
      <c r="K92" s="1854"/>
      <c r="L92" s="1854"/>
      <c r="M92" s="1854"/>
      <c r="N92" s="1854"/>
      <c r="O92" s="1854"/>
      <c r="P92" s="1854"/>
      <c r="Q92" s="1854"/>
      <c r="R92" s="1854"/>
      <c r="S92" s="1854"/>
      <c r="T92" s="1855"/>
      <c r="X92">
        <f>IF(S88="кредит",S92,0)</f>
        <v>0</v>
      </c>
      <c r="Y92">
        <f>IF(S88="займ",S92,0)</f>
        <v>0</v>
      </c>
      <c r="Z92">
        <f>IF(S88="поручительство",S92,0)</f>
        <v>0</v>
      </c>
      <c r="AA92">
        <f>IF(S88="лизинг",S92,0)</f>
        <v>0</v>
      </c>
    </row>
    <row r="93" spans="1:27" ht="13.5" thickBot="1">
      <c r="A93" s="1865" t="s">
        <v>466</v>
      </c>
      <c r="B93" s="1866"/>
      <c r="C93" s="1866"/>
      <c r="D93" s="1866"/>
      <c r="E93" s="1866"/>
      <c r="F93" s="1866"/>
      <c r="G93" s="1867"/>
      <c r="H93" s="1867"/>
      <c r="I93" s="1867"/>
      <c r="J93" s="1867"/>
      <c r="K93" s="1867"/>
      <c r="L93" s="1867"/>
      <c r="M93" s="1867"/>
      <c r="N93" s="1867"/>
      <c r="O93" s="1867"/>
      <c r="P93" s="1867"/>
      <c r="Q93" s="1867"/>
      <c r="R93" s="1867"/>
      <c r="S93" s="1867"/>
      <c r="T93" s="1868"/>
      <c r="W93" t="s">
        <v>467</v>
      </c>
      <c r="X93">
        <f>SUM(X89:X92)</f>
        <v>0</v>
      </c>
      <c r="Y93">
        <f>SUM(Y89:Y92)</f>
        <v>0</v>
      </c>
      <c r="Z93">
        <f>SUM(Z89:Z92)</f>
        <v>0</v>
      </c>
      <c r="AA93">
        <f>SUM(AA89:AA92)</f>
        <v>0</v>
      </c>
    </row>
    <row r="94" spans="1:27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W94" t="s">
        <v>222</v>
      </c>
      <c r="X94">
        <f>X93+X86</f>
        <v>0</v>
      </c>
      <c r="Y94">
        <f>Y93+Y86</f>
        <v>0</v>
      </c>
      <c r="Z94">
        <f>Z93+Z86</f>
        <v>0</v>
      </c>
      <c r="AA94">
        <f>AA93+AA86</f>
        <v>0</v>
      </c>
    </row>
    <row r="95" spans="1:20" ht="15" thickBot="1">
      <c r="A95" s="1795" t="s">
        <v>469</v>
      </c>
      <c r="B95" s="1795"/>
      <c r="C95" s="1795"/>
      <c r="D95" s="1795"/>
      <c r="E95" s="1795"/>
      <c r="F95" s="1795"/>
      <c r="G95" s="1795"/>
      <c r="H95" s="1795"/>
      <c r="I95" s="1795"/>
      <c r="J95" s="1795"/>
      <c r="K95" s="1795"/>
      <c r="L95" s="1795"/>
      <c r="M95" s="1795"/>
      <c r="N95" s="1795"/>
      <c r="O95" s="1796"/>
      <c r="P95" s="1796"/>
      <c r="Q95" s="1796"/>
      <c r="R95" s="1796"/>
      <c r="S95" s="1796"/>
      <c r="T95" s="1796"/>
    </row>
    <row r="96" spans="1:20" ht="13.5" thickBot="1">
      <c r="A96" s="1797"/>
      <c r="B96" s="1798"/>
      <c r="C96" s="1798"/>
      <c r="D96" s="1798"/>
      <c r="E96" s="1798"/>
      <c r="F96" s="1798"/>
      <c r="G96" s="1799" t="s">
        <v>456</v>
      </c>
      <c r="H96" s="1799"/>
      <c r="I96" s="1799" t="s">
        <v>457</v>
      </c>
      <c r="J96" s="1799"/>
      <c r="K96" s="1799" t="s">
        <v>458</v>
      </c>
      <c r="L96" s="1799"/>
      <c r="M96" s="1800" t="s">
        <v>252</v>
      </c>
      <c r="N96" s="1801"/>
      <c r="O96" s="81"/>
      <c r="P96" s="81"/>
      <c r="Q96" s="81"/>
      <c r="R96" s="81"/>
      <c r="S96" s="81"/>
      <c r="T96" s="81"/>
    </row>
    <row r="97" spans="1:20" ht="12.75">
      <c r="A97" s="1820" t="s">
        <v>253</v>
      </c>
      <c r="B97" s="1821"/>
      <c r="C97" s="1821"/>
      <c r="D97" s="1821"/>
      <c r="E97" s="1821"/>
      <c r="F97" s="1821"/>
      <c r="G97" s="1822">
        <f>SUM(G98:H104)</f>
        <v>0</v>
      </c>
      <c r="H97" s="1822"/>
      <c r="I97" s="1822">
        <f>SUM(I98:J104)</f>
        <v>0</v>
      </c>
      <c r="J97" s="1822"/>
      <c r="K97" s="1822">
        <f>SUM(K98:L104)</f>
        <v>0</v>
      </c>
      <c r="L97" s="1823"/>
      <c r="M97" s="1812">
        <f>SUM(G97:L97)/3</f>
        <v>0</v>
      </c>
      <c r="N97" s="1813"/>
      <c r="O97" s="81"/>
      <c r="P97" s="81"/>
      <c r="Q97" s="81"/>
      <c r="R97" s="81"/>
      <c r="S97" s="81"/>
      <c r="T97" s="81"/>
    </row>
    <row r="98" spans="1:20" ht="12.75">
      <c r="A98" s="1814" t="s">
        <v>261</v>
      </c>
      <c r="B98" s="1815"/>
      <c r="C98" s="1815"/>
      <c r="D98" s="1815"/>
      <c r="E98" s="1815"/>
      <c r="F98" s="1815"/>
      <c r="G98" s="1816"/>
      <c r="H98" s="1816"/>
      <c r="I98" s="1816"/>
      <c r="J98" s="1816"/>
      <c r="K98" s="1816"/>
      <c r="L98" s="1817"/>
      <c r="M98" s="1818">
        <f aca="true" t="shared" si="2" ref="M98:M117">SUM(G98:L98)/3</f>
        <v>0</v>
      </c>
      <c r="N98" s="1819"/>
      <c r="O98" s="81"/>
      <c r="P98" s="81"/>
      <c r="Q98" s="81"/>
      <c r="R98" s="81"/>
      <c r="S98" s="81"/>
      <c r="T98" s="81"/>
    </row>
    <row r="99" spans="1:20" ht="12.75" customHeight="1" hidden="1">
      <c r="A99" s="1814" t="s">
        <v>254</v>
      </c>
      <c r="B99" s="1815"/>
      <c r="C99" s="1815"/>
      <c r="D99" s="1815"/>
      <c r="E99" s="1815"/>
      <c r="F99" s="1815"/>
      <c r="G99" s="1816"/>
      <c r="H99" s="1816"/>
      <c r="I99" s="1816"/>
      <c r="J99" s="1816"/>
      <c r="K99" s="1816"/>
      <c r="L99" s="1817"/>
      <c r="M99" s="1818">
        <f t="shared" si="2"/>
        <v>0</v>
      </c>
      <c r="N99" s="1819"/>
      <c r="O99" s="81"/>
      <c r="P99" s="81"/>
      <c r="Q99" s="81"/>
      <c r="R99" s="81"/>
      <c r="S99" s="81"/>
      <c r="T99" s="81"/>
    </row>
    <row r="100" spans="1:20" ht="12.75" customHeight="1" hidden="1">
      <c r="A100" s="1814" t="s">
        <v>255</v>
      </c>
      <c r="B100" s="1815"/>
      <c r="C100" s="1815"/>
      <c r="D100" s="1815"/>
      <c r="E100" s="1815"/>
      <c r="F100" s="1815"/>
      <c r="G100" s="1816"/>
      <c r="H100" s="1816"/>
      <c r="I100" s="1816"/>
      <c r="J100" s="1816"/>
      <c r="K100" s="1816"/>
      <c r="L100" s="1817"/>
      <c r="M100" s="1818">
        <f t="shared" si="2"/>
        <v>0</v>
      </c>
      <c r="N100" s="1819"/>
      <c r="O100" s="81"/>
      <c r="P100" s="81"/>
      <c r="Q100" s="81"/>
      <c r="R100" s="81"/>
      <c r="S100" s="81"/>
      <c r="T100" s="81"/>
    </row>
    <row r="101" spans="1:20" ht="12.75" customHeight="1" hidden="1">
      <c r="A101" s="1814" t="s">
        <v>256</v>
      </c>
      <c r="B101" s="1815"/>
      <c r="C101" s="1815"/>
      <c r="D101" s="1815"/>
      <c r="E101" s="1815"/>
      <c r="F101" s="1815"/>
      <c r="G101" s="1816"/>
      <c r="H101" s="1816"/>
      <c r="I101" s="1816"/>
      <c r="J101" s="1816"/>
      <c r="K101" s="1816"/>
      <c r="L101" s="1817"/>
      <c r="M101" s="1818">
        <f t="shared" si="2"/>
        <v>0</v>
      </c>
      <c r="N101" s="1819"/>
      <c r="O101" s="81"/>
      <c r="P101" s="81"/>
      <c r="Q101" s="81"/>
      <c r="R101" s="81"/>
      <c r="S101" s="81"/>
      <c r="T101" s="81"/>
    </row>
    <row r="102" spans="1:20" ht="12.75" customHeight="1" hidden="1">
      <c r="A102" s="1814" t="s">
        <v>257</v>
      </c>
      <c r="B102" s="1815"/>
      <c r="C102" s="1815"/>
      <c r="D102" s="1815"/>
      <c r="E102" s="1815"/>
      <c r="F102" s="1815"/>
      <c r="G102" s="1816"/>
      <c r="H102" s="1816"/>
      <c r="I102" s="1816"/>
      <c r="J102" s="1816"/>
      <c r="K102" s="1816"/>
      <c r="L102" s="1817"/>
      <c r="M102" s="1818">
        <f t="shared" si="2"/>
        <v>0</v>
      </c>
      <c r="N102" s="1819"/>
      <c r="O102" s="81"/>
      <c r="P102" s="81"/>
      <c r="Q102" s="81"/>
      <c r="R102" s="81"/>
      <c r="S102" s="81"/>
      <c r="T102" s="81"/>
    </row>
    <row r="103" spans="1:20" ht="12.75">
      <c r="A103" s="1814" t="s">
        <v>258</v>
      </c>
      <c r="B103" s="1815"/>
      <c r="C103" s="1815"/>
      <c r="D103" s="1815"/>
      <c r="E103" s="1815"/>
      <c r="F103" s="1815"/>
      <c r="G103" s="1816"/>
      <c r="H103" s="1816"/>
      <c r="I103" s="1816"/>
      <c r="J103" s="1816"/>
      <c r="K103" s="1816"/>
      <c r="L103" s="1817"/>
      <c r="M103" s="1818">
        <f t="shared" si="2"/>
        <v>0</v>
      </c>
      <c r="N103" s="1819"/>
      <c r="O103" s="81"/>
      <c r="P103" s="81"/>
      <c r="Q103" s="81"/>
      <c r="R103" s="81"/>
      <c r="S103" s="81"/>
      <c r="T103" s="81"/>
    </row>
    <row r="104" spans="1:20" ht="12.75">
      <c r="A104" s="1814" t="s">
        <v>259</v>
      </c>
      <c r="B104" s="1815"/>
      <c r="C104" s="1815"/>
      <c r="D104" s="1815"/>
      <c r="E104" s="1815"/>
      <c r="F104" s="1815"/>
      <c r="G104" s="1816"/>
      <c r="H104" s="1816"/>
      <c r="I104" s="1816"/>
      <c r="J104" s="1816"/>
      <c r="K104" s="1816"/>
      <c r="L104" s="1817"/>
      <c r="M104" s="1818">
        <f t="shared" si="2"/>
        <v>0</v>
      </c>
      <c r="N104" s="1819"/>
      <c r="O104" s="81"/>
      <c r="P104" s="81"/>
      <c r="Q104" s="81"/>
      <c r="R104" s="81"/>
      <c r="S104" s="81"/>
      <c r="T104" s="81"/>
    </row>
    <row r="105" spans="1:20" ht="12.75">
      <c r="A105" s="1826" t="s">
        <v>260</v>
      </c>
      <c r="B105" s="1827"/>
      <c r="C105" s="1827"/>
      <c r="D105" s="1827"/>
      <c r="E105" s="1827"/>
      <c r="F105" s="1827"/>
      <c r="G105" s="1824">
        <f>SUM(G106:H108)</f>
        <v>0</v>
      </c>
      <c r="H105" s="1824"/>
      <c r="I105" s="1824">
        <f>SUM(I106:J108)</f>
        <v>0</v>
      </c>
      <c r="J105" s="1824"/>
      <c r="K105" s="1824">
        <f>SUM(K106:L108)</f>
        <v>0</v>
      </c>
      <c r="L105" s="1828"/>
      <c r="M105" s="1824">
        <f t="shared" si="2"/>
        <v>0</v>
      </c>
      <c r="N105" s="1825"/>
      <c r="O105" s="81"/>
      <c r="P105" s="81"/>
      <c r="Q105" s="81"/>
      <c r="R105" s="81"/>
      <c r="S105" s="81"/>
      <c r="T105" s="81"/>
    </row>
    <row r="106" spans="1:20" ht="12.75">
      <c r="A106" s="1814" t="s">
        <v>261</v>
      </c>
      <c r="B106" s="1815"/>
      <c r="C106" s="1815"/>
      <c r="D106" s="1815"/>
      <c r="E106" s="1815"/>
      <c r="F106" s="1815"/>
      <c r="G106" s="1816"/>
      <c r="H106" s="1816"/>
      <c r="I106" s="1816"/>
      <c r="J106" s="1816"/>
      <c r="K106" s="1816"/>
      <c r="L106" s="1817"/>
      <c r="M106" s="1818">
        <f t="shared" si="2"/>
        <v>0</v>
      </c>
      <c r="N106" s="1819"/>
      <c r="O106" s="81"/>
      <c r="P106" s="81"/>
      <c r="Q106" s="81"/>
      <c r="R106" s="81"/>
      <c r="S106" s="81"/>
      <c r="T106" s="81"/>
    </row>
    <row r="107" spans="1:20" ht="12.75">
      <c r="A107" s="1814" t="s">
        <v>258</v>
      </c>
      <c r="B107" s="1815"/>
      <c r="C107" s="1815"/>
      <c r="D107" s="1815"/>
      <c r="E107" s="1815"/>
      <c r="F107" s="1815"/>
      <c r="G107" s="1816"/>
      <c r="H107" s="1816"/>
      <c r="I107" s="1816"/>
      <c r="J107" s="1816"/>
      <c r="K107" s="1816"/>
      <c r="L107" s="1817"/>
      <c r="M107" s="1818">
        <f t="shared" si="2"/>
        <v>0</v>
      </c>
      <c r="N107" s="1819"/>
      <c r="O107" s="81"/>
      <c r="P107" s="81"/>
      <c r="Q107" s="81"/>
      <c r="R107" s="81"/>
      <c r="S107" s="81"/>
      <c r="T107" s="81"/>
    </row>
    <row r="108" spans="1:20" ht="12.75">
      <c r="A108" s="1814" t="s">
        <v>259</v>
      </c>
      <c r="B108" s="1815"/>
      <c r="C108" s="1815"/>
      <c r="D108" s="1815"/>
      <c r="E108" s="1815"/>
      <c r="F108" s="1815"/>
      <c r="G108" s="1816"/>
      <c r="H108" s="1816"/>
      <c r="I108" s="1816"/>
      <c r="J108" s="1816"/>
      <c r="K108" s="1816"/>
      <c r="L108" s="1817"/>
      <c r="M108" s="1818">
        <f t="shared" si="2"/>
        <v>0</v>
      </c>
      <c r="N108" s="1819"/>
      <c r="O108" s="81"/>
      <c r="P108" s="81"/>
      <c r="Q108" s="81"/>
      <c r="R108" s="81"/>
      <c r="S108" s="81"/>
      <c r="T108" s="81"/>
    </row>
    <row r="109" spans="1:20" ht="12.75">
      <c r="A109" s="1835" t="s">
        <v>262</v>
      </c>
      <c r="B109" s="1836"/>
      <c r="C109" s="1836"/>
      <c r="D109" s="1836"/>
      <c r="E109" s="1836"/>
      <c r="F109" s="1836"/>
      <c r="G109" s="1824">
        <f>G97-G105</f>
        <v>0</v>
      </c>
      <c r="H109" s="1824"/>
      <c r="I109" s="1824">
        <f>I97-I105</f>
        <v>0</v>
      </c>
      <c r="J109" s="1824"/>
      <c r="K109" s="1824">
        <f>K97-K105</f>
        <v>0</v>
      </c>
      <c r="L109" s="1828"/>
      <c r="M109" s="1824">
        <f t="shared" si="2"/>
        <v>0</v>
      </c>
      <c r="N109" s="1825"/>
      <c r="O109" s="81"/>
      <c r="P109" s="81"/>
      <c r="Q109" s="81"/>
      <c r="R109" s="81"/>
      <c r="S109" s="81"/>
      <c r="T109" s="81"/>
    </row>
    <row r="110" spans="1:20" ht="12.75">
      <c r="A110" s="1829" t="s">
        <v>266</v>
      </c>
      <c r="B110" s="1830"/>
      <c r="C110" s="1830"/>
      <c r="D110" s="1830"/>
      <c r="E110" s="1830"/>
      <c r="F110" s="1831"/>
      <c r="G110" s="1832">
        <f>SUM(G111:H115)</f>
        <v>0</v>
      </c>
      <c r="H110" s="1833"/>
      <c r="I110" s="1832">
        <f>SUM(I111:J115)</f>
        <v>0</v>
      </c>
      <c r="J110" s="1833"/>
      <c r="K110" s="1832">
        <f>SUM(K111:L115)</f>
        <v>0</v>
      </c>
      <c r="L110" s="1834"/>
      <c r="M110" s="1818">
        <f t="shared" si="2"/>
        <v>0</v>
      </c>
      <c r="N110" s="1819"/>
      <c r="O110" s="81"/>
      <c r="P110" s="81"/>
      <c r="Q110" s="81"/>
      <c r="R110" s="81"/>
      <c r="S110" s="81"/>
      <c r="T110" s="81"/>
    </row>
    <row r="111" spans="1:20" ht="12.75">
      <c r="A111" s="1837" t="s">
        <v>267</v>
      </c>
      <c r="B111" s="1838"/>
      <c r="C111" s="1838"/>
      <c r="D111" s="1838"/>
      <c r="E111" s="1838"/>
      <c r="F111" s="1839"/>
      <c r="G111" s="1816"/>
      <c r="H111" s="1816"/>
      <c r="I111" s="1816"/>
      <c r="J111" s="1816"/>
      <c r="K111" s="1816"/>
      <c r="L111" s="1817"/>
      <c r="M111" s="1818">
        <f t="shared" si="2"/>
        <v>0</v>
      </c>
      <c r="N111" s="1819"/>
      <c r="O111" s="81"/>
      <c r="P111" s="81"/>
      <c r="Q111" s="81"/>
      <c r="R111" s="81"/>
      <c r="S111" s="81"/>
      <c r="T111" s="81"/>
    </row>
    <row r="112" spans="1:20" ht="12.75">
      <c r="A112" s="1837" t="s">
        <v>268</v>
      </c>
      <c r="B112" s="1838"/>
      <c r="C112" s="1838"/>
      <c r="D112" s="1838"/>
      <c r="E112" s="1838"/>
      <c r="F112" s="1839"/>
      <c r="G112" s="1840"/>
      <c r="H112" s="1840"/>
      <c r="I112" s="1840"/>
      <c r="J112" s="1840"/>
      <c r="K112" s="1840"/>
      <c r="L112" s="1841"/>
      <c r="M112" s="1818">
        <f t="shared" si="2"/>
        <v>0</v>
      </c>
      <c r="N112" s="1819"/>
      <c r="O112" s="81"/>
      <c r="P112" s="81"/>
      <c r="Q112" s="81"/>
      <c r="R112" s="81"/>
      <c r="S112" s="81"/>
      <c r="T112" s="81"/>
    </row>
    <row r="113" spans="1:20" ht="12.75" customHeight="1">
      <c r="A113" s="1837" t="s">
        <v>269</v>
      </c>
      <c r="B113" s="1838"/>
      <c r="C113" s="1838"/>
      <c r="D113" s="1838"/>
      <c r="E113" s="1838"/>
      <c r="F113" s="1839"/>
      <c r="G113" s="1816"/>
      <c r="H113" s="1816"/>
      <c r="I113" s="1816"/>
      <c r="J113" s="1816"/>
      <c r="K113" s="1816"/>
      <c r="L113" s="1817"/>
      <c r="M113" s="1818">
        <f t="shared" si="2"/>
        <v>0</v>
      </c>
      <c r="N113" s="1819"/>
      <c r="O113" s="81"/>
      <c r="P113" s="81"/>
      <c r="Q113" s="81"/>
      <c r="R113" s="81"/>
      <c r="S113" s="81"/>
      <c r="T113" s="81"/>
    </row>
    <row r="114" spans="1:20" ht="12.75" customHeight="1">
      <c r="A114" s="1837" t="s">
        <v>270</v>
      </c>
      <c r="B114" s="1838"/>
      <c r="C114" s="1838"/>
      <c r="D114" s="1838"/>
      <c r="E114" s="1838"/>
      <c r="F114" s="1839"/>
      <c r="G114" s="1816"/>
      <c r="H114" s="1816"/>
      <c r="I114" s="1816"/>
      <c r="J114" s="1816"/>
      <c r="K114" s="1816"/>
      <c r="L114" s="1817"/>
      <c r="M114" s="1818">
        <f t="shared" si="2"/>
        <v>0</v>
      </c>
      <c r="N114" s="1819"/>
      <c r="O114" s="81"/>
      <c r="P114" s="81"/>
      <c r="Q114" s="81"/>
      <c r="R114" s="81"/>
      <c r="S114" s="81"/>
      <c r="T114" s="81"/>
    </row>
    <row r="115" spans="1:20" ht="12.75" customHeight="1">
      <c r="A115" s="1837" t="s">
        <v>459</v>
      </c>
      <c r="B115" s="1838"/>
      <c r="C115" s="1838"/>
      <c r="D115" s="1838"/>
      <c r="E115" s="1838"/>
      <c r="F115" s="1839"/>
      <c r="G115" s="1816"/>
      <c r="H115" s="1816"/>
      <c r="I115" s="1816"/>
      <c r="J115" s="1816"/>
      <c r="K115" s="1816"/>
      <c r="L115" s="1817"/>
      <c r="M115" s="1818">
        <f t="shared" si="2"/>
        <v>0</v>
      </c>
      <c r="N115" s="1819"/>
      <c r="O115" s="81"/>
      <c r="P115" s="81"/>
      <c r="Q115" s="81"/>
      <c r="R115" s="81"/>
      <c r="S115" s="81"/>
      <c r="T115" s="81"/>
    </row>
    <row r="116" spans="1:20" ht="12.75">
      <c r="A116" s="1842" t="s">
        <v>271</v>
      </c>
      <c r="B116" s="1843"/>
      <c r="C116" s="1843"/>
      <c r="D116" s="1843"/>
      <c r="E116" s="1843"/>
      <c r="F116" s="1843"/>
      <c r="G116" s="1844">
        <f>G109-G110-X125-Y125-AA125</f>
        <v>0</v>
      </c>
      <c r="H116" s="1844"/>
      <c r="I116" s="1844">
        <f>I109-I110-X125-Y125-AA125</f>
        <v>0</v>
      </c>
      <c r="J116" s="1844"/>
      <c r="K116" s="1844">
        <f>K109-K110-X125-Y125-AA125</f>
        <v>0</v>
      </c>
      <c r="L116" s="1845"/>
      <c r="M116" s="1844">
        <f t="shared" si="2"/>
        <v>0</v>
      </c>
      <c r="N116" s="1869"/>
      <c r="O116" s="81"/>
      <c r="P116" s="81"/>
      <c r="Q116" s="81"/>
      <c r="R116" s="81"/>
      <c r="S116" s="81"/>
      <c r="T116" s="81"/>
    </row>
    <row r="117" spans="1:20" ht="12.75">
      <c r="A117" s="1852" t="s">
        <v>460</v>
      </c>
      <c r="B117" s="1853"/>
      <c r="C117" s="1853"/>
      <c r="D117" s="1853"/>
      <c r="E117" s="103"/>
      <c r="F117" s="103"/>
      <c r="G117" s="1816"/>
      <c r="H117" s="1816"/>
      <c r="I117" s="1816"/>
      <c r="J117" s="1816"/>
      <c r="K117" s="1816"/>
      <c r="L117" s="1817"/>
      <c r="M117" s="1818">
        <f t="shared" si="2"/>
        <v>0</v>
      </c>
      <c r="N117" s="1819"/>
      <c r="O117" s="81"/>
      <c r="P117" s="81"/>
      <c r="Q117" s="81"/>
      <c r="R117" s="81"/>
      <c r="S117" s="81"/>
      <c r="T117" s="81"/>
    </row>
    <row r="118" spans="1:20" ht="13.5" thickBot="1">
      <c r="A118" s="1871" t="s">
        <v>272</v>
      </c>
      <c r="B118" s="1872"/>
      <c r="C118" s="1872"/>
      <c r="D118" s="1872"/>
      <c r="E118" s="1872"/>
      <c r="F118" s="1872"/>
      <c r="G118" s="1873">
        <f>G116-G117</f>
        <v>0</v>
      </c>
      <c r="H118" s="1873"/>
      <c r="I118" s="1873">
        <f>I116-I117</f>
        <v>0</v>
      </c>
      <c r="J118" s="1873"/>
      <c r="K118" s="1873">
        <f>K116-K117</f>
        <v>0</v>
      </c>
      <c r="L118" s="1874"/>
      <c r="M118" s="1875">
        <f>SUM(G118:L118)/3</f>
        <v>0</v>
      </c>
      <c r="N118" s="1876"/>
      <c r="O118" s="81"/>
      <c r="P118" s="81"/>
      <c r="Q118" s="81"/>
      <c r="R118" s="81"/>
      <c r="S118" s="81"/>
      <c r="T118" s="81"/>
    </row>
    <row r="119" spans="1:20" ht="21.75" customHeight="1">
      <c r="A119" s="1877" t="s">
        <v>461</v>
      </c>
      <c r="B119" s="1861"/>
      <c r="C119" s="1861"/>
      <c r="D119" s="1861"/>
      <c r="E119" s="1861"/>
      <c r="F119" s="1861"/>
      <c r="G119" s="1861"/>
      <c r="H119" s="1861"/>
      <c r="I119" s="1861"/>
      <c r="J119" s="1861"/>
      <c r="K119" s="1861"/>
      <c r="L119" s="1861"/>
      <c r="M119" s="1861"/>
      <c r="N119" s="1861"/>
      <c r="O119" s="1861"/>
      <c r="P119" s="1861"/>
      <c r="Q119" s="1861"/>
      <c r="R119" s="1861"/>
      <c r="S119" s="1861"/>
      <c r="T119" s="1862"/>
    </row>
    <row r="120" spans="1:27" ht="17.25" customHeight="1">
      <c r="A120" s="1856" t="s">
        <v>462</v>
      </c>
      <c r="B120" s="1858"/>
      <c r="C120" s="1858"/>
      <c r="D120" s="1858"/>
      <c r="E120" s="1858"/>
      <c r="F120" s="1858"/>
      <c r="G120" s="1863" t="s">
        <v>137</v>
      </c>
      <c r="H120" s="1863"/>
      <c r="I120" s="1863"/>
      <c r="J120" s="1863"/>
      <c r="K120" s="1863" t="s">
        <v>137</v>
      </c>
      <c r="L120" s="1863"/>
      <c r="M120" s="1863"/>
      <c r="N120" s="1863"/>
      <c r="O120" s="1863" t="s">
        <v>137</v>
      </c>
      <c r="P120" s="1863"/>
      <c r="Q120" s="1863"/>
      <c r="R120" s="1863"/>
      <c r="S120" s="1863" t="s">
        <v>137</v>
      </c>
      <c r="T120" s="1864"/>
      <c r="X120" t="s">
        <v>199</v>
      </c>
      <c r="Y120" t="s">
        <v>209</v>
      </c>
      <c r="Z120" t="s">
        <v>211</v>
      </c>
      <c r="AA120" t="s">
        <v>210</v>
      </c>
    </row>
    <row r="121" spans="1:27" ht="12.75" customHeight="1">
      <c r="A121" s="1856" t="s">
        <v>463</v>
      </c>
      <c r="B121" s="1858"/>
      <c r="C121" s="1858"/>
      <c r="D121" s="1858"/>
      <c r="E121" s="1858"/>
      <c r="F121" s="1858"/>
      <c r="G121" s="1854"/>
      <c r="H121" s="1854"/>
      <c r="I121" s="1854"/>
      <c r="J121" s="1854"/>
      <c r="K121" s="1854"/>
      <c r="L121" s="1854"/>
      <c r="M121" s="1854"/>
      <c r="N121" s="1854"/>
      <c r="O121" s="1854"/>
      <c r="P121" s="1854"/>
      <c r="Q121" s="1854"/>
      <c r="R121" s="1854"/>
      <c r="S121" s="1854"/>
      <c r="T121" s="1855"/>
      <c r="X121">
        <f>IF(G120="кредит",G124,0)</f>
        <v>0</v>
      </c>
      <c r="Y121">
        <f>IF(G120="займ",G124,0)</f>
        <v>0</v>
      </c>
      <c r="Z121">
        <f>IF(G120="поручительство",G124,0)</f>
        <v>0</v>
      </c>
      <c r="AA121">
        <f>IF(G120="лизинг",G124,0)</f>
        <v>0</v>
      </c>
    </row>
    <row r="122" spans="1:27" ht="12.75">
      <c r="A122" s="1856"/>
      <c r="B122" s="1858"/>
      <c r="C122" s="1858"/>
      <c r="D122" s="1858"/>
      <c r="E122" s="1858"/>
      <c r="F122" s="1858"/>
      <c r="G122" s="1854"/>
      <c r="H122" s="1854"/>
      <c r="I122" s="1854"/>
      <c r="J122" s="1854"/>
      <c r="K122" s="1854"/>
      <c r="L122" s="1854"/>
      <c r="M122" s="1854"/>
      <c r="N122" s="1854"/>
      <c r="O122" s="1854"/>
      <c r="P122" s="1854"/>
      <c r="Q122" s="1854"/>
      <c r="R122" s="1854"/>
      <c r="S122" s="1854"/>
      <c r="T122" s="1855"/>
      <c r="X122">
        <f>IF(K120="кредит",K124,0)</f>
        <v>0</v>
      </c>
      <c r="Y122">
        <f>IF(K120="займ",K124,0)</f>
        <v>0</v>
      </c>
      <c r="Z122">
        <f>IF(K120="поручительство",K124,0)</f>
        <v>0</v>
      </c>
      <c r="AA122">
        <f>IF(K120="лизинг",K124,0)</f>
        <v>0</v>
      </c>
    </row>
    <row r="123" spans="1:27" ht="12.75">
      <c r="A123" s="1856" t="s">
        <v>464</v>
      </c>
      <c r="B123" s="1857"/>
      <c r="C123" s="1857"/>
      <c r="D123" s="1857"/>
      <c r="E123" s="1857"/>
      <c r="F123" s="1857"/>
      <c r="G123" s="1854"/>
      <c r="H123" s="1854"/>
      <c r="I123" s="1854"/>
      <c r="J123" s="1854"/>
      <c r="K123" s="1854"/>
      <c r="L123" s="1854"/>
      <c r="M123" s="1854"/>
      <c r="N123" s="1854"/>
      <c r="O123" s="1854"/>
      <c r="P123" s="1854"/>
      <c r="Q123" s="1854"/>
      <c r="R123" s="1854"/>
      <c r="S123" s="1854"/>
      <c r="T123" s="1855"/>
      <c r="X123">
        <f>IF(O120="кредит",O124,0)</f>
        <v>0</v>
      </c>
      <c r="Y123">
        <f>IF(O120="займ",O124,0)</f>
        <v>0</v>
      </c>
      <c r="Z123">
        <f>IF(O120="поручительство",O124,0)</f>
        <v>0</v>
      </c>
      <c r="AA123">
        <f>IF(O120="лизинг",O124,0)</f>
        <v>0</v>
      </c>
    </row>
    <row r="124" spans="1:27" ht="12.75">
      <c r="A124" s="1856" t="s">
        <v>465</v>
      </c>
      <c r="B124" s="1857"/>
      <c r="C124" s="1857"/>
      <c r="D124" s="1857"/>
      <c r="E124" s="1857"/>
      <c r="F124" s="1857"/>
      <c r="G124" s="1854"/>
      <c r="H124" s="1854"/>
      <c r="I124" s="1854"/>
      <c r="J124" s="1854"/>
      <c r="K124" s="1854"/>
      <c r="L124" s="1854"/>
      <c r="M124" s="1854"/>
      <c r="N124" s="1854"/>
      <c r="O124" s="1854"/>
      <c r="P124" s="1854"/>
      <c r="Q124" s="1854"/>
      <c r="R124" s="1854"/>
      <c r="S124" s="1854"/>
      <c r="T124" s="1855"/>
      <c r="X124">
        <f>IF(S120="кредит",S124,0)</f>
        <v>0</v>
      </c>
      <c r="Y124">
        <f>IF(S120="займ",S124,0)</f>
        <v>0</v>
      </c>
      <c r="Z124">
        <f>IF(S120="поручительство",S124,0)</f>
        <v>0</v>
      </c>
      <c r="AA124">
        <f>IF(S120="лизинг",S124,0)</f>
        <v>0</v>
      </c>
    </row>
    <row r="125" spans="1:27" ht="12.75" customHeight="1" thickBot="1">
      <c r="A125" s="1865" t="s">
        <v>466</v>
      </c>
      <c r="B125" s="1866"/>
      <c r="C125" s="1866"/>
      <c r="D125" s="1866"/>
      <c r="E125" s="1866"/>
      <c r="F125" s="1866"/>
      <c r="G125" s="1867"/>
      <c r="H125" s="1867"/>
      <c r="I125" s="1867"/>
      <c r="J125" s="1867"/>
      <c r="K125" s="1867"/>
      <c r="L125" s="1867"/>
      <c r="M125" s="1867"/>
      <c r="N125" s="1867"/>
      <c r="O125" s="1867"/>
      <c r="P125" s="1867"/>
      <c r="Q125" s="1867"/>
      <c r="R125" s="1867"/>
      <c r="S125" s="1867"/>
      <c r="T125" s="1868"/>
      <c r="W125" t="s">
        <v>467</v>
      </c>
      <c r="X125">
        <f>SUM(X121:X124)</f>
        <v>0</v>
      </c>
      <c r="Y125">
        <f>SUM(Y121:Y124)</f>
        <v>0</v>
      </c>
      <c r="Z125">
        <f>SUM(Z121:Z124)</f>
        <v>0</v>
      </c>
      <c r="AA125">
        <f>SUM(AA121:AA124)</f>
        <v>0</v>
      </c>
    </row>
    <row r="126" spans="1:20" ht="12.7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</row>
    <row r="127" spans="1:27" ht="12.75">
      <c r="A127" s="1856" t="s">
        <v>462</v>
      </c>
      <c r="B127" s="1858"/>
      <c r="C127" s="1858"/>
      <c r="D127" s="1858"/>
      <c r="E127" s="1858"/>
      <c r="F127" s="1858"/>
      <c r="G127" s="1863" t="s">
        <v>137</v>
      </c>
      <c r="H127" s="1863"/>
      <c r="I127" s="1863"/>
      <c r="J127" s="1863"/>
      <c r="K127" s="1863" t="s">
        <v>137</v>
      </c>
      <c r="L127" s="1863"/>
      <c r="M127" s="1863"/>
      <c r="N127" s="1863"/>
      <c r="O127" s="1863" t="s">
        <v>137</v>
      </c>
      <c r="P127" s="1863"/>
      <c r="Q127" s="1863"/>
      <c r="R127" s="1863"/>
      <c r="S127" s="1863" t="s">
        <v>137</v>
      </c>
      <c r="T127" s="1864"/>
      <c r="W127" t="s">
        <v>467</v>
      </c>
      <c r="X127" t="s">
        <v>199</v>
      </c>
      <c r="Y127" t="s">
        <v>209</v>
      </c>
      <c r="Z127" t="s">
        <v>211</v>
      </c>
      <c r="AA127" t="s">
        <v>210</v>
      </c>
    </row>
    <row r="128" spans="1:27" ht="12.75">
      <c r="A128" s="1856" t="s">
        <v>463</v>
      </c>
      <c r="B128" s="1858"/>
      <c r="C128" s="1858"/>
      <c r="D128" s="1858"/>
      <c r="E128" s="1858"/>
      <c r="F128" s="1858"/>
      <c r="G128" s="1854"/>
      <c r="H128" s="1854"/>
      <c r="I128" s="1854"/>
      <c r="J128" s="1854"/>
      <c r="K128" s="1854"/>
      <c r="L128" s="1854"/>
      <c r="M128" s="1854"/>
      <c r="N128" s="1854"/>
      <c r="O128" s="1854"/>
      <c r="P128" s="1854"/>
      <c r="Q128" s="1854"/>
      <c r="R128" s="1854"/>
      <c r="S128" s="1854"/>
      <c r="T128" s="1855"/>
      <c r="X128">
        <f>IF(G127="кредит",G131,0)</f>
        <v>0</v>
      </c>
      <c r="Y128">
        <f>IF(G127="займ",G131,0)</f>
        <v>0</v>
      </c>
      <c r="Z128">
        <f>IF(G127="поручительство",G131,0)</f>
        <v>0</v>
      </c>
      <c r="AA128">
        <f>IF(G127="лизинг",G131,0)</f>
        <v>0</v>
      </c>
    </row>
    <row r="129" spans="1:27" ht="12.75">
      <c r="A129" s="1856"/>
      <c r="B129" s="1858"/>
      <c r="C129" s="1858"/>
      <c r="D129" s="1858"/>
      <c r="E129" s="1858"/>
      <c r="F129" s="1858"/>
      <c r="G129" s="1854"/>
      <c r="H129" s="1854"/>
      <c r="I129" s="1854"/>
      <c r="J129" s="1854"/>
      <c r="K129" s="1854"/>
      <c r="L129" s="1854"/>
      <c r="M129" s="1854"/>
      <c r="N129" s="1854"/>
      <c r="O129" s="1854"/>
      <c r="P129" s="1854"/>
      <c r="Q129" s="1854"/>
      <c r="R129" s="1854"/>
      <c r="S129" s="1854"/>
      <c r="T129" s="1855"/>
      <c r="X129">
        <f>IF(K127="кредит",K131,0)</f>
        <v>0</v>
      </c>
      <c r="Y129">
        <f>IF(K127="займ",K131,0)</f>
        <v>0</v>
      </c>
      <c r="Z129">
        <f>IF(K127="поручительство",K131,0)</f>
        <v>0</v>
      </c>
      <c r="AA129">
        <f>IF(K127="лизинг",K131,0)</f>
        <v>0</v>
      </c>
    </row>
    <row r="130" spans="1:27" ht="12.75">
      <c r="A130" s="1856" t="s">
        <v>464</v>
      </c>
      <c r="B130" s="1857"/>
      <c r="C130" s="1857"/>
      <c r="D130" s="1857"/>
      <c r="E130" s="1857"/>
      <c r="F130" s="1857"/>
      <c r="G130" s="1854"/>
      <c r="H130" s="1854"/>
      <c r="I130" s="1854"/>
      <c r="J130" s="1854"/>
      <c r="K130" s="1854"/>
      <c r="L130" s="1854"/>
      <c r="M130" s="1854"/>
      <c r="N130" s="1854"/>
      <c r="O130" s="1854"/>
      <c r="P130" s="1854"/>
      <c r="Q130" s="1854"/>
      <c r="R130" s="1854"/>
      <c r="S130" s="1854"/>
      <c r="T130" s="1855"/>
      <c r="X130">
        <f>IF(O127="кредит",O131,0)</f>
        <v>0</v>
      </c>
      <c r="Y130">
        <f>IF(O127="займ",O131,0)</f>
        <v>0</v>
      </c>
      <c r="Z130">
        <f>IF(O127="поручительство",O131,0)</f>
        <v>0</v>
      </c>
      <c r="AA130">
        <f>IF(O127="лизинг",O131,0)</f>
        <v>0</v>
      </c>
    </row>
    <row r="131" spans="1:27" ht="12.75">
      <c r="A131" s="1856" t="s">
        <v>465</v>
      </c>
      <c r="B131" s="1857"/>
      <c r="C131" s="1857"/>
      <c r="D131" s="1857"/>
      <c r="E131" s="1857"/>
      <c r="F131" s="1857"/>
      <c r="G131" s="1854"/>
      <c r="H131" s="1854"/>
      <c r="I131" s="1854"/>
      <c r="J131" s="1854"/>
      <c r="K131" s="1854"/>
      <c r="L131" s="1854"/>
      <c r="M131" s="1854"/>
      <c r="N131" s="1854"/>
      <c r="O131" s="1854"/>
      <c r="P131" s="1854"/>
      <c r="Q131" s="1854"/>
      <c r="R131" s="1854"/>
      <c r="S131" s="1854"/>
      <c r="T131" s="1855"/>
      <c r="X131">
        <f>IF(S127="кредит",S131,0)</f>
        <v>0</v>
      </c>
      <c r="Y131">
        <f>IF(S127="займ",S131,0)</f>
        <v>0</v>
      </c>
      <c r="Z131">
        <f>IF(S127="поручительство",S131,0)</f>
        <v>0</v>
      </c>
      <c r="AA131">
        <f>IF(S127="лизинг",S131,0)</f>
        <v>0</v>
      </c>
    </row>
    <row r="132" spans="1:27" ht="13.5" thickBot="1">
      <c r="A132" s="1865" t="s">
        <v>466</v>
      </c>
      <c r="B132" s="1866"/>
      <c r="C132" s="1866"/>
      <c r="D132" s="1866"/>
      <c r="E132" s="1866"/>
      <c r="F132" s="1866"/>
      <c r="G132" s="1867"/>
      <c r="H132" s="1867"/>
      <c r="I132" s="1867"/>
      <c r="J132" s="1867"/>
      <c r="K132" s="1867"/>
      <c r="L132" s="1867"/>
      <c r="M132" s="1867"/>
      <c r="N132" s="1867"/>
      <c r="O132" s="1867"/>
      <c r="P132" s="1867"/>
      <c r="Q132" s="1867"/>
      <c r="R132" s="1867"/>
      <c r="S132" s="1867"/>
      <c r="T132" s="1868"/>
      <c r="W132" t="s">
        <v>467</v>
      </c>
      <c r="X132">
        <f>SUM(X128:X131)</f>
        <v>0</v>
      </c>
      <c r="Y132">
        <f>SUM(Y128:Y131)</f>
        <v>0</v>
      </c>
      <c r="Z132">
        <f>SUM(Z128:Z131)</f>
        <v>0</v>
      </c>
      <c r="AA132">
        <f>SUM(AA128:AA131)</f>
        <v>0</v>
      </c>
    </row>
    <row r="133" spans="1:27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W133" t="s">
        <v>222</v>
      </c>
      <c r="X133">
        <f>X132+X125</f>
        <v>0</v>
      </c>
      <c r="Y133">
        <f>Y132+Y125</f>
        <v>0</v>
      </c>
      <c r="Z133">
        <f>Z132+Z125</f>
        <v>0</v>
      </c>
      <c r="AA133">
        <f>AA132+AA125</f>
        <v>0</v>
      </c>
    </row>
    <row r="134" spans="1:20" ht="15" thickBot="1">
      <c r="A134" s="1795" t="s">
        <v>470</v>
      </c>
      <c r="B134" s="1795"/>
      <c r="C134" s="1795"/>
      <c r="D134" s="1795"/>
      <c r="E134" s="1795"/>
      <c r="F134" s="1795"/>
      <c r="G134" s="1795"/>
      <c r="H134" s="1795"/>
      <c r="I134" s="1795"/>
      <c r="J134" s="1795"/>
      <c r="K134" s="1795"/>
      <c r="L134" s="1795"/>
      <c r="M134" s="1795"/>
      <c r="N134" s="1795"/>
      <c r="O134" s="1796"/>
      <c r="P134" s="1796"/>
      <c r="Q134" s="1796"/>
      <c r="R134" s="1796"/>
      <c r="S134" s="1796"/>
      <c r="T134" s="1796"/>
    </row>
    <row r="135" spans="1:20" ht="13.5" thickBot="1">
      <c r="A135" s="1797"/>
      <c r="B135" s="1798"/>
      <c r="C135" s="1798"/>
      <c r="D135" s="1798"/>
      <c r="E135" s="1798"/>
      <c r="F135" s="1798"/>
      <c r="G135" s="1799" t="s">
        <v>456</v>
      </c>
      <c r="H135" s="1799"/>
      <c r="I135" s="1799" t="s">
        <v>457</v>
      </c>
      <c r="J135" s="1799"/>
      <c r="K135" s="1799" t="s">
        <v>458</v>
      </c>
      <c r="L135" s="1799"/>
      <c r="M135" s="1800" t="s">
        <v>252</v>
      </c>
      <c r="N135" s="1801"/>
      <c r="O135" s="81"/>
      <c r="P135" s="81"/>
      <c r="Q135" s="81"/>
      <c r="R135" s="81"/>
      <c r="S135" s="81"/>
      <c r="T135" s="81"/>
    </row>
    <row r="136" spans="1:20" ht="12.75">
      <c r="A136" s="1820" t="s">
        <v>253</v>
      </c>
      <c r="B136" s="1821"/>
      <c r="C136" s="1821"/>
      <c r="D136" s="1821"/>
      <c r="E136" s="1821"/>
      <c r="F136" s="1821"/>
      <c r="G136" s="1822">
        <f>SUM(G137:H143)</f>
        <v>0</v>
      </c>
      <c r="H136" s="1822"/>
      <c r="I136" s="1822">
        <f>SUM(I137:J143)</f>
        <v>0</v>
      </c>
      <c r="J136" s="1822"/>
      <c r="K136" s="1822">
        <f>SUM(K137:L143)</f>
        <v>0</v>
      </c>
      <c r="L136" s="1823"/>
      <c r="M136" s="1812">
        <f>SUM(G136:L136)/3</f>
        <v>0</v>
      </c>
      <c r="N136" s="1813"/>
      <c r="O136" s="81"/>
      <c r="P136" s="81"/>
      <c r="Q136" s="81"/>
      <c r="R136" s="81"/>
      <c r="S136" s="81"/>
      <c r="T136" s="81"/>
    </row>
    <row r="137" spans="1:20" ht="12.75">
      <c r="A137" s="1814" t="s">
        <v>261</v>
      </c>
      <c r="B137" s="1815"/>
      <c r="C137" s="1815"/>
      <c r="D137" s="1815"/>
      <c r="E137" s="1815"/>
      <c r="F137" s="1815"/>
      <c r="G137" s="1816"/>
      <c r="H137" s="1816"/>
      <c r="I137" s="1816"/>
      <c r="J137" s="1816"/>
      <c r="K137" s="1816"/>
      <c r="L137" s="1817"/>
      <c r="M137" s="1818">
        <f aca="true" t="shared" si="3" ref="M137:M157">SUM(G137:L137)/3</f>
        <v>0</v>
      </c>
      <c r="N137" s="1819"/>
      <c r="O137" s="81"/>
      <c r="P137" s="81"/>
      <c r="Q137" s="81"/>
      <c r="R137" s="81"/>
      <c r="S137" s="81"/>
      <c r="T137" s="81"/>
    </row>
    <row r="138" spans="1:20" ht="12.75" customHeight="1" hidden="1">
      <c r="A138" s="1814" t="s">
        <v>254</v>
      </c>
      <c r="B138" s="1815"/>
      <c r="C138" s="1815"/>
      <c r="D138" s="1815"/>
      <c r="E138" s="1815"/>
      <c r="F138" s="1815"/>
      <c r="G138" s="1816"/>
      <c r="H138" s="1816"/>
      <c r="I138" s="1816"/>
      <c r="J138" s="1816"/>
      <c r="K138" s="1816"/>
      <c r="L138" s="1817"/>
      <c r="M138" s="1818">
        <f t="shared" si="3"/>
        <v>0</v>
      </c>
      <c r="N138" s="1819"/>
      <c r="O138" s="81"/>
      <c r="P138" s="81"/>
      <c r="Q138" s="81"/>
      <c r="R138" s="81"/>
      <c r="S138" s="81"/>
      <c r="T138" s="81"/>
    </row>
    <row r="139" spans="1:20" ht="12.75" customHeight="1" hidden="1">
      <c r="A139" s="1814" t="s">
        <v>255</v>
      </c>
      <c r="B139" s="1815"/>
      <c r="C139" s="1815"/>
      <c r="D139" s="1815"/>
      <c r="E139" s="1815"/>
      <c r="F139" s="1815"/>
      <c r="G139" s="1816"/>
      <c r="H139" s="1816"/>
      <c r="I139" s="1816"/>
      <c r="J139" s="1816"/>
      <c r="K139" s="1816"/>
      <c r="L139" s="1817"/>
      <c r="M139" s="1818">
        <f t="shared" si="3"/>
        <v>0</v>
      </c>
      <c r="N139" s="1819"/>
      <c r="O139" s="81"/>
      <c r="P139" s="81"/>
      <c r="Q139" s="81"/>
      <c r="R139" s="81"/>
      <c r="S139" s="81"/>
      <c r="T139" s="81"/>
    </row>
    <row r="140" spans="1:20" ht="12.75" customHeight="1" hidden="1">
      <c r="A140" s="1814" t="s">
        <v>256</v>
      </c>
      <c r="B140" s="1815"/>
      <c r="C140" s="1815"/>
      <c r="D140" s="1815"/>
      <c r="E140" s="1815"/>
      <c r="F140" s="1815"/>
      <c r="G140" s="1816"/>
      <c r="H140" s="1816"/>
      <c r="I140" s="1816"/>
      <c r="J140" s="1816"/>
      <c r="K140" s="1816"/>
      <c r="L140" s="1817"/>
      <c r="M140" s="1818">
        <f t="shared" si="3"/>
        <v>0</v>
      </c>
      <c r="N140" s="1819"/>
      <c r="O140" s="81"/>
      <c r="P140" s="81"/>
      <c r="Q140" s="81"/>
      <c r="R140" s="81"/>
      <c r="S140" s="81"/>
      <c r="T140" s="81"/>
    </row>
    <row r="141" spans="1:20" ht="12.75" customHeight="1" hidden="1">
      <c r="A141" s="1814" t="s">
        <v>257</v>
      </c>
      <c r="B141" s="1815"/>
      <c r="C141" s="1815"/>
      <c r="D141" s="1815"/>
      <c r="E141" s="1815"/>
      <c r="F141" s="1815"/>
      <c r="G141" s="1816"/>
      <c r="H141" s="1816"/>
      <c r="I141" s="1816"/>
      <c r="J141" s="1816"/>
      <c r="K141" s="1816"/>
      <c r="L141" s="1817"/>
      <c r="M141" s="1818">
        <f t="shared" si="3"/>
        <v>0</v>
      </c>
      <c r="N141" s="1819"/>
      <c r="O141" s="81"/>
      <c r="P141" s="81"/>
      <c r="Q141" s="81"/>
      <c r="R141" s="81"/>
      <c r="S141" s="81"/>
      <c r="T141" s="81"/>
    </row>
    <row r="142" spans="1:20" ht="12.75">
      <c r="A142" s="1814" t="s">
        <v>258</v>
      </c>
      <c r="B142" s="1815"/>
      <c r="C142" s="1815"/>
      <c r="D142" s="1815"/>
      <c r="E142" s="1815"/>
      <c r="F142" s="1815"/>
      <c r="G142" s="1816"/>
      <c r="H142" s="1816"/>
      <c r="I142" s="1816"/>
      <c r="J142" s="1816"/>
      <c r="K142" s="1816"/>
      <c r="L142" s="1817"/>
      <c r="M142" s="1818">
        <f t="shared" si="3"/>
        <v>0</v>
      </c>
      <c r="N142" s="1819"/>
      <c r="O142" s="81"/>
      <c r="P142" s="81"/>
      <c r="Q142" s="81"/>
      <c r="R142" s="81"/>
      <c r="S142" s="81"/>
      <c r="T142" s="81"/>
    </row>
    <row r="143" spans="1:20" ht="12.75">
      <c r="A143" s="1814" t="s">
        <v>259</v>
      </c>
      <c r="B143" s="1815"/>
      <c r="C143" s="1815"/>
      <c r="D143" s="1815"/>
      <c r="E143" s="1815"/>
      <c r="F143" s="1815"/>
      <c r="G143" s="1816"/>
      <c r="H143" s="1816"/>
      <c r="I143" s="1816"/>
      <c r="J143" s="1816"/>
      <c r="K143" s="1816"/>
      <c r="L143" s="1817"/>
      <c r="M143" s="1818">
        <f t="shared" si="3"/>
        <v>0</v>
      </c>
      <c r="N143" s="1819"/>
      <c r="O143" s="81"/>
      <c r="P143" s="81"/>
      <c r="Q143" s="81"/>
      <c r="R143" s="81"/>
      <c r="S143" s="81"/>
      <c r="T143" s="81"/>
    </row>
    <row r="144" spans="1:20" ht="12.75">
      <c r="A144" s="1826" t="s">
        <v>260</v>
      </c>
      <c r="B144" s="1827"/>
      <c r="C144" s="1827"/>
      <c r="D144" s="1827"/>
      <c r="E144" s="1827"/>
      <c r="F144" s="1827"/>
      <c r="G144" s="1824">
        <f>SUM(G145:H147)</f>
        <v>0</v>
      </c>
      <c r="H144" s="1824"/>
      <c r="I144" s="1824">
        <f>SUM(I145:J147)</f>
        <v>0</v>
      </c>
      <c r="J144" s="1824"/>
      <c r="K144" s="1824">
        <f>SUM(K145:L147)</f>
        <v>0</v>
      </c>
      <c r="L144" s="1828"/>
      <c r="M144" s="1878">
        <f t="shared" si="3"/>
        <v>0</v>
      </c>
      <c r="N144" s="1879"/>
      <c r="O144" s="81"/>
      <c r="P144" s="81"/>
      <c r="Q144" s="81"/>
      <c r="R144" s="81"/>
      <c r="S144" s="81"/>
      <c r="T144" s="81"/>
    </row>
    <row r="145" spans="1:20" ht="12.75">
      <c r="A145" s="1814" t="s">
        <v>261</v>
      </c>
      <c r="B145" s="1815"/>
      <c r="C145" s="1815"/>
      <c r="D145" s="1815"/>
      <c r="E145" s="1815"/>
      <c r="F145" s="1815"/>
      <c r="G145" s="1816"/>
      <c r="H145" s="1816"/>
      <c r="I145" s="1816"/>
      <c r="J145" s="1816"/>
      <c r="K145" s="1816"/>
      <c r="L145" s="1817"/>
      <c r="M145" s="1818">
        <f t="shared" si="3"/>
        <v>0</v>
      </c>
      <c r="N145" s="1819"/>
      <c r="O145" s="81"/>
      <c r="P145" s="81"/>
      <c r="Q145" s="81"/>
      <c r="R145" s="81"/>
      <c r="S145" s="81"/>
      <c r="T145" s="81"/>
    </row>
    <row r="146" spans="1:20" ht="12.75">
      <c r="A146" s="1814" t="s">
        <v>258</v>
      </c>
      <c r="B146" s="1815"/>
      <c r="C146" s="1815"/>
      <c r="D146" s="1815"/>
      <c r="E146" s="1815"/>
      <c r="F146" s="1815"/>
      <c r="G146" s="1816"/>
      <c r="H146" s="1816"/>
      <c r="I146" s="1816"/>
      <c r="J146" s="1816"/>
      <c r="K146" s="1816"/>
      <c r="L146" s="1817"/>
      <c r="M146" s="1818">
        <f t="shared" si="3"/>
        <v>0</v>
      </c>
      <c r="N146" s="1819"/>
      <c r="O146" s="81"/>
      <c r="P146" s="81"/>
      <c r="Q146" s="81"/>
      <c r="R146" s="81"/>
      <c r="S146" s="81"/>
      <c r="T146" s="81"/>
    </row>
    <row r="147" spans="1:20" ht="12.75">
      <c r="A147" s="1814" t="s">
        <v>259</v>
      </c>
      <c r="B147" s="1815"/>
      <c r="C147" s="1815"/>
      <c r="D147" s="1815"/>
      <c r="E147" s="1815"/>
      <c r="F147" s="1815"/>
      <c r="G147" s="1816"/>
      <c r="H147" s="1816"/>
      <c r="I147" s="1816"/>
      <c r="J147" s="1816"/>
      <c r="K147" s="1816"/>
      <c r="L147" s="1817"/>
      <c r="M147" s="1818">
        <f t="shared" si="3"/>
        <v>0</v>
      </c>
      <c r="N147" s="1819"/>
      <c r="O147" s="81"/>
      <c r="P147" s="81"/>
      <c r="Q147" s="81"/>
      <c r="R147" s="81"/>
      <c r="S147" s="81"/>
      <c r="T147" s="81"/>
    </row>
    <row r="148" spans="1:20" ht="12.75">
      <c r="A148" s="1835" t="s">
        <v>262</v>
      </c>
      <c r="B148" s="1836"/>
      <c r="C148" s="1836"/>
      <c r="D148" s="1836"/>
      <c r="E148" s="1836"/>
      <c r="F148" s="1836"/>
      <c r="G148" s="1824">
        <f>G136-G144</f>
        <v>0</v>
      </c>
      <c r="H148" s="1824"/>
      <c r="I148" s="1824">
        <f>I136-I144</f>
        <v>0</v>
      </c>
      <c r="J148" s="1824"/>
      <c r="K148" s="1824">
        <f>K136-K144</f>
        <v>0</v>
      </c>
      <c r="L148" s="1828"/>
      <c r="M148" s="1824">
        <f t="shared" si="3"/>
        <v>0</v>
      </c>
      <c r="N148" s="1825"/>
      <c r="O148" s="81"/>
      <c r="P148" s="81"/>
      <c r="Q148" s="81"/>
      <c r="R148" s="81"/>
      <c r="S148" s="81"/>
      <c r="T148" s="81"/>
    </row>
    <row r="149" spans="1:20" ht="12.75">
      <c r="A149" s="1829" t="s">
        <v>266</v>
      </c>
      <c r="B149" s="1830"/>
      <c r="C149" s="1830"/>
      <c r="D149" s="1830"/>
      <c r="E149" s="1830"/>
      <c r="F149" s="1831"/>
      <c r="G149" s="1832">
        <f>SUM(G150:H154)</f>
        <v>0</v>
      </c>
      <c r="H149" s="1833"/>
      <c r="I149" s="1832">
        <f>SUM(I150:J154)</f>
        <v>0</v>
      </c>
      <c r="J149" s="1833"/>
      <c r="K149" s="1832">
        <f>SUM(K150:L154)</f>
        <v>0</v>
      </c>
      <c r="L149" s="1834"/>
      <c r="M149" s="1818">
        <f t="shared" si="3"/>
        <v>0</v>
      </c>
      <c r="N149" s="1819"/>
      <c r="O149" s="81"/>
      <c r="P149" s="81"/>
      <c r="Q149" s="81"/>
      <c r="R149" s="81"/>
      <c r="S149" s="81"/>
      <c r="T149" s="81"/>
    </row>
    <row r="150" spans="1:20" ht="12.75">
      <c r="A150" s="1837" t="s">
        <v>267</v>
      </c>
      <c r="B150" s="1838"/>
      <c r="C150" s="1838"/>
      <c r="D150" s="1838"/>
      <c r="E150" s="1838"/>
      <c r="F150" s="1839"/>
      <c r="G150" s="1816"/>
      <c r="H150" s="1816"/>
      <c r="I150" s="1816"/>
      <c r="J150" s="1816"/>
      <c r="K150" s="1816"/>
      <c r="L150" s="1817"/>
      <c r="M150" s="1818">
        <f t="shared" si="3"/>
        <v>0</v>
      </c>
      <c r="N150" s="1819"/>
      <c r="O150" s="81"/>
      <c r="P150" s="81"/>
      <c r="Q150" s="81"/>
      <c r="R150" s="81"/>
      <c r="S150" s="81"/>
      <c r="T150" s="81"/>
    </row>
    <row r="151" spans="1:20" ht="12.75">
      <c r="A151" s="1837" t="s">
        <v>268</v>
      </c>
      <c r="B151" s="1838"/>
      <c r="C151" s="1838"/>
      <c r="D151" s="1838"/>
      <c r="E151" s="1838"/>
      <c r="F151" s="1839"/>
      <c r="G151" s="1840"/>
      <c r="H151" s="1840"/>
      <c r="I151" s="1840"/>
      <c r="J151" s="1840"/>
      <c r="K151" s="1840"/>
      <c r="L151" s="1841"/>
      <c r="M151" s="1818">
        <f t="shared" si="3"/>
        <v>0</v>
      </c>
      <c r="N151" s="1819"/>
      <c r="O151" s="81"/>
      <c r="P151" s="81"/>
      <c r="Q151" s="81"/>
      <c r="R151" s="81"/>
      <c r="S151" s="81"/>
      <c r="T151" s="81"/>
    </row>
    <row r="152" spans="1:20" ht="12.75" customHeight="1">
      <c r="A152" s="1837" t="s">
        <v>269</v>
      </c>
      <c r="B152" s="1838"/>
      <c r="C152" s="1838"/>
      <c r="D152" s="1838"/>
      <c r="E152" s="1838"/>
      <c r="F152" s="1839"/>
      <c r="G152" s="1816"/>
      <c r="H152" s="1816"/>
      <c r="I152" s="1816"/>
      <c r="J152" s="1816"/>
      <c r="K152" s="1816"/>
      <c r="L152" s="1817"/>
      <c r="M152" s="1818">
        <f t="shared" si="3"/>
        <v>0</v>
      </c>
      <c r="N152" s="1819"/>
      <c r="O152" s="81"/>
      <c r="P152" s="81"/>
      <c r="Q152" s="81"/>
      <c r="R152" s="81"/>
      <c r="S152" s="81"/>
      <c r="T152" s="81"/>
    </row>
    <row r="153" spans="1:20" ht="12.75" customHeight="1">
      <c r="A153" s="1837" t="s">
        <v>270</v>
      </c>
      <c r="B153" s="1838"/>
      <c r="C153" s="1838"/>
      <c r="D153" s="1838"/>
      <c r="E153" s="1838"/>
      <c r="F153" s="1839"/>
      <c r="G153" s="1816"/>
      <c r="H153" s="1816"/>
      <c r="I153" s="1816"/>
      <c r="J153" s="1816"/>
      <c r="K153" s="1816"/>
      <c r="L153" s="1817"/>
      <c r="M153" s="1818">
        <f t="shared" si="3"/>
        <v>0</v>
      </c>
      <c r="N153" s="1819"/>
      <c r="O153" s="81"/>
      <c r="P153" s="81"/>
      <c r="Q153" s="81"/>
      <c r="R153" s="81"/>
      <c r="S153" s="81"/>
      <c r="T153" s="81"/>
    </row>
    <row r="154" spans="1:20" ht="12.75" customHeight="1">
      <c r="A154" s="1837" t="s">
        <v>459</v>
      </c>
      <c r="B154" s="1838"/>
      <c r="C154" s="1838"/>
      <c r="D154" s="1838"/>
      <c r="E154" s="1838"/>
      <c r="F154" s="1839"/>
      <c r="G154" s="1816"/>
      <c r="H154" s="1816"/>
      <c r="I154" s="1816"/>
      <c r="J154" s="1816"/>
      <c r="K154" s="1816"/>
      <c r="L154" s="1817"/>
      <c r="M154" s="1818">
        <f t="shared" si="3"/>
        <v>0</v>
      </c>
      <c r="N154" s="1819"/>
      <c r="O154" s="81"/>
      <c r="P154" s="81"/>
      <c r="Q154" s="81"/>
      <c r="R154" s="81"/>
      <c r="S154" s="81"/>
      <c r="T154" s="81"/>
    </row>
    <row r="155" spans="1:20" ht="12.75">
      <c r="A155" s="1842" t="s">
        <v>271</v>
      </c>
      <c r="B155" s="1843"/>
      <c r="C155" s="1843"/>
      <c r="D155" s="1843"/>
      <c r="E155" s="1843"/>
      <c r="F155" s="1843"/>
      <c r="G155" s="1844">
        <f>G148-G149-X164-Y164-AA164</f>
        <v>0</v>
      </c>
      <c r="H155" s="1844"/>
      <c r="I155" s="1844">
        <f>I148-I149-X164-Y164-AA164</f>
        <v>0</v>
      </c>
      <c r="J155" s="1844"/>
      <c r="K155" s="1844">
        <f>K148-K149-X164-Y164-AA164</f>
        <v>0</v>
      </c>
      <c r="L155" s="1845"/>
      <c r="M155" s="1844">
        <f t="shared" si="3"/>
        <v>0</v>
      </c>
      <c r="N155" s="1869"/>
      <c r="O155" s="81"/>
      <c r="P155" s="81"/>
      <c r="Q155" s="81"/>
      <c r="R155" s="81"/>
      <c r="S155" s="81"/>
      <c r="T155" s="81"/>
    </row>
    <row r="156" spans="1:20" ht="12.75">
      <c r="A156" s="1852" t="s">
        <v>460</v>
      </c>
      <c r="B156" s="1853"/>
      <c r="C156" s="1853"/>
      <c r="D156" s="1853"/>
      <c r="E156" s="103"/>
      <c r="F156" s="103"/>
      <c r="G156" s="1816"/>
      <c r="H156" s="1816"/>
      <c r="I156" s="1816"/>
      <c r="J156" s="1816"/>
      <c r="K156" s="1816"/>
      <c r="L156" s="1817"/>
      <c r="M156" s="1818">
        <f t="shared" si="3"/>
        <v>0</v>
      </c>
      <c r="N156" s="1819"/>
      <c r="O156" s="81"/>
      <c r="P156" s="81"/>
      <c r="Q156" s="81"/>
      <c r="R156" s="81"/>
      <c r="S156" s="81"/>
      <c r="T156" s="81"/>
    </row>
    <row r="157" spans="1:20" ht="13.5" thickBot="1">
      <c r="A157" s="1871" t="s">
        <v>272</v>
      </c>
      <c r="B157" s="1872"/>
      <c r="C157" s="1872"/>
      <c r="D157" s="1872"/>
      <c r="E157" s="1872"/>
      <c r="F157" s="1872"/>
      <c r="G157" s="1873">
        <f>G155-G156</f>
        <v>0</v>
      </c>
      <c r="H157" s="1873"/>
      <c r="I157" s="1873">
        <f>I155-I156</f>
        <v>0</v>
      </c>
      <c r="J157" s="1873"/>
      <c r="K157" s="1873">
        <f>K155-K156</f>
        <v>0</v>
      </c>
      <c r="L157" s="1874"/>
      <c r="M157" s="1873">
        <f t="shared" si="3"/>
        <v>0</v>
      </c>
      <c r="N157" s="1880"/>
      <c r="O157" s="81"/>
      <c r="P157" s="81"/>
      <c r="Q157" s="81"/>
      <c r="R157" s="81"/>
      <c r="S157" s="81"/>
      <c r="T157" s="81"/>
    </row>
    <row r="158" spans="1:20" ht="21.75" customHeight="1">
      <c r="A158" s="1877" t="s">
        <v>461</v>
      </c>
      <c r="B158" s="1861"/>
      <c r="C158" s="1861"/>
      <c r="D158" s="1861"/>
      <c r="E158" s="1861"/>
      <c r="F158" s="1861"/>
      <c r="G158" s="1861"/>
      <c r="H158" s="1861"/>
      <c r="I158" s="1861"/>
      <c r="J158" s="1861"/>
      <c r="K158" s="1861"/>
      <c r="L158" s="1861"/>
      <c r="M158" s="1861"/>
      <c r="N158" s="1861"/>
      <c r="O158" s="1861"/>
      <c r="P158" s="1861"/>
      <c r="Q158" s="1861"/>
      <c r="R158" s="1861"/>
      <c r="S158" s="1861"/>
      <c r="T158" s="1862"/>
    </row>
    <row r="159" spans="1:27" ht="17.25" customHeight="1">
      <c r="A159" s="1856" t="s">
        <v>462</v>
      </c>
      <c r="B159" s="1858"/>
      <c r="C159" s="1858"/>
      <c r="D159" s="1858"/>
      <c r="E159" s="1858"/>
      <c r="F159" s="1858"/>
      <c r="G159" s="1863" t="s">
        <v>137</v>
      </c>
      <c r="H159" s="1863"/>
      <c r="I159" s="1863"/>
      <c r="J159" s="1863"/>
      <c r="K159" s="1863" t="s">
        <v>137</v>
      </c>
      <c r="L159" s="1863"/>
      <c r="M159" s="1863"/>
      <c r="N159" s="1863"/>
      <c r="O159" s="1863" t="s">
        <v>137</v>
      </c>
      <c r="P159" s="1863"/>
      <c r="Q159" s="1863"/>
      <c r="R159" s="1863"/>
      <c r="S159" s="1863" t="s">
        <v>137</v>
      </c>
      <c r="T159" s="1864"/>
      <c r="X159" t="s">
        <v>199</v>
      </c>
      <c r="Y159" t="s">
        <v>209</v>
      </c>
      <c r="Z159" t="s">
        <v>211</v>
      </c>
      <c r="AA159" t="s">
        <v>210</v>
      </c>
    </row>
    <row r="160" spans="1:27" ht="12.75" customHeight="1">
      <c r="A160" s="1856" t="s">
        <v>463</v>
      </c>
      <c r="B160" s="1858"/>
      <c r="C160" s="1858"/>
      <c r="D160" s="1858"/>
      <c r="E160" s="1858"/>
      <c r="F160" s="1858"/>
      <c r="G160" s="1854"/>
      <c r="H160" s="1854"/>
      <c r="I160" s="1854"/>
      <c r="J160" s="1854"/>
      <c r="K160" s="1854"/>
      <c r="L160" s="1854"/>
      <c r="M160" s="1854"/>
      <c r="N160" s="1854"/>
      <c r="O160" s="1854"/>
      <c r="P160" s="1854"/>
      <c r="Q160" s="1854"/>
      <c r="R160" s="1854"/>
      <c r="S160" s="1854"/>
      <c r="T160" s="1855"/>
      <c r="X160">
        <f>IF(G159="кредит",G163,0)</f>
        <v>0</v>
      </c>
      <c r="Y160">
        <f>IF(G159="займ",G163,0)</f>
        <v>0</v>
      </c>
      <c r="Z160">
        <f>IF(G159="поручительство",G163,0)</f>
        <v>0</v>
      </c>
      <c r="AA160">
        <f>IF(G159="лизинг",G163,0)</f>
        <v>0</v>
      </c>
    </row>
    <row r="161" spans="1:27" ht="12.75">
      <c r="A161" s="1856"/>
      <c r="B161" s="1858"/>
      <c r="C161" s="1858"/>
      <c r="D161" s="1858"/>
      <c r="E161" s="1858"/>
      <c r="F161" s="1858"/>
      <c r="G161" s="1854"/>
      <c r="H161" s="1854"/>
      <c r="I161" s="1854"/>
      <c r="J161" s="1854"/>
      <c r="K161" s="1854"/>
      <c r="L161" s="1854"/>
      <c r="M161" s="1854"/>
      <c r="N161" s="1854"/>
      <c r="O161" s="1854"/>
      <c r="P161" s="1854"/>
      <c r="Q161" s="1854"/>
      <c r="R161" s="1854"/>
      <c r="S161" s="1854"/>
      <c r="T161" s="1855"/>
      <c r="X161">
        <f>IF(K159="кредит",K163,0)</f>
        <v>0</v>
      </c>
      <c r="Y161">
        <f>IF(K159="займ",K163,0)</f>
        <v>0</v>
      </c>
      <c r="Z161">
        <f>IF(K159="поручительство",K163,0)</f>
        <v>0</v>
      </c>
      <c r="AA161">
        <f>IF(K159="лизинг",K163,0)</f>
        <v>0</v>
      </c>
    </row>
    <row r="162" spans="1:27" ht="12.75">
      <c r="A162" s="1856" t="s">
        <v>464</v>
      </c>
      <c r="B162" s="1857"/>
      <c r="C162" s="1857"/>
      <c r="D162" s="1857"/>
      <c r="E162" s="1857"/>
      <c r="F162" s="1857"/>
      <c r="G162" s="1854"/>
      <c r="H162" s="1854"/>
      <c r="I162" s="1854"/>
      <c r="J162" s="1854"/>
      <c r="K162" s="1854"/>
      <c r="L162" s="1854"/>
      <c r="M162" s="1854"/>
      <c r="N162" s="1854"/>
      <c r="O162" s="1854"/>
      <c r="P162" s="1854"/>
      <c r="Q162" s="1854"/>
      <c r="R162" s="1854"/>
      <c r="S162" s="1854"/>
      <c r="T162" s="1855"/>
      <c r="X162">
        <f>IF(O159="кредит",O163,0)</f>
        <v>0</v>
      </c>
      <c r="Y162">
        <f>IF(O159="займ",O163,0)</f>
        <v>0</v>
      </c>
      <c r="Z162">
        <f>IF(O159="поручительство",O163,0)</f>
        <v>0</v>
      </c>
      <c r="AA162">
        <f>IF(O159="лизинг",O163,0)</f>
        <v>0</v>
      </c>
    </row>
    <row r="163" spans="1:27" ht="12.75">
      <c r="A163" s="1856" t="s">
        <v>465</v>
      </c>
      <c r="B163" s="1857"/>
      <c r="C163" s="1857"/>
      <c r="D163" s="1857"/>
      <c r="E163" s="1857"/>
      <c r="F163" s="1857"/>
      <c r="G163" s="1854"/>
      <c r="H163" s="1854"/>
      <c r="I163" s="1854"/>
      <c r="J163" s="1854"/>
      <c r="K163" s="1854"/>
      <c r="L163" s="1854"/>
      <c r="M163" s="1854"/>
      <c r="N163" s="1854"/>
      <c r="O163" s="1854"/>
      <c r="P163" s="1854"/>
      <c r="Q163" s="1854"/>
      <c r="R163" s="1854"/>
      <c r="S163" s="1854"/>
      <c r="T163" s="1855"/>
      <c r="X163">
        <f>IF(S159="кредит",S163,0)</f>
        <v>0</v>
      </c>
      <c r="Y163">
        <f>IF(S159="займ",S163,0)</f>
        <v>0</v>
      </c>
      <c r="Z163">
        <f>IF(S159="поручительство",S163,0)</f>
        <v>0</v>
      </c>
      <c r="AA163">
        <f>IF(S159="лизинг",S163,0)</f>
        <v>0</v>
      </c>
    </row>
    <row r="164" spans="1:27" ht="12.75" customHeight="1" thickBot="1">
      <c r="A164" s="1865" t="s">
        <v>466</v>
      </c>
      <c r="B164" s="1866"/>
      <c r="C164" s="1866"/>
      <c r="D164" s="1866"/>
      <c r="E164" s="1866"/>
      <c r="F164" s="1866"/>
      <c r="G164" s="1867"/>
      <c r="H164" s="1867"/>
      <c r="I164" s="1867"/>
      <c r="J164" s="1867"/>
      <c r="K164" s="1867"/>
      <c r="L164" s="1867"/>
      <c r="M164" s="1867"/>
      <c r="N164" s="1867"/>
      <c r="O164" s="1867"/>
      <c r="P164" s="1867"/>
      <c r="Q164" s="1867"/>
      <c r="R164" s="1867"/>
      <c r="S164" s="1867"/>
      <c r="T164" s="1868"/>
      <c r="W164" t="s">
        <v>467</v>
      </c>
      <c r="X164">
        <f>SUM(X160:X163)</f>
        <v>0</v>
      </c>
      <c r="Y164">
        <f>SUM(Y160:Y163)</f>
        <v>0</v>
      </c>
      <c r="Z164">
        <f>SUM(Z160:Z163)</f>
        <v>0</v>
      </c>
      <c r="AA164">
        <f>SUM(AA160:AA163)</f>
        <v>0</v>
      </c>
    </row>
    <row r="165" spans="1:20" ht="12.75">
      <c r="A165" s="1883"/>
      <c r="B165" s="1883"/>
      <c r="C165" s="1883"/>
      <c r="D165" s="1883"/>
      <c r="E165" s="1883"/>
      <c r="F165" s="1883"/>
      <c r="G165" s="1883"/>
      <c r="H165" s="1883"/>
      <c r="I165" s="1883"/>
      <c r="J165" s="1883"/>
      <c r="K165" s="1883"/>
      <c r="L165" s="1883"/>
      <c r="M165" s="1883"/>
      <c r="N165" s="1883"/>
      <c r="O165" s="1883"/>
      <c r="P165" s="1883"/>
      <c r="Q165" s="1883"/>
      <c r="R165" s="1883"/>
      <c r="S165" s="1883"/>
      <c r="T165" s="1883"/>
    </row>
    <row r="166" spans="1:27" ht="12.75">
      <c r="A166" s="1856" t="s">
        <v>462</v>
      </c>
      <c r="B166" s="1858"/>
      <c r="C166" s="1858"/>
      <c r="D166" s="1858"/>
      <c r="E166" s="1858"/>
      <c r="F166" s="1858"/>
      <c r="G166" s="1863" t="s">
        <v>137</v>
      </c>
      <c r="H166" s="1863"/>
      <c r="I166" s="1863"/>
      <c r="J166" s="1863"/>
      <c r="K166" s="1863" t="s">
        <v>137</v>
      </c>
      <c r="L166" s="1863"/>
      <c r="M166" s="1863"/>
      <c r="N166" s="1863"/>
      <c r="O166" s="1863" t="s">
        <v>137</v>
      </c>
      <c r="P166" s="1863"/>
      <c r="Q166" s="1863"/>
      <c r="R166" s="1863"/>
      <c r="S166" s="1863" t="s">
        <v>137</v>
      </c>
      <c r="T166" s="1864"/>
      <c r="X166" t="s">
        <v>199</v>
      </c>
      <c r="Y166" t="s">
        <v>209</v>
      </c>
      <c r="Z166" t="s">
        <v>211</v>
      </c>
      <c r="AA166" t="s">
        <v>210</v>
      </c>
    </row>
    <row r="167" spans="1:27" ht="12.75">
      <c r="A167" s="1856" t="s">
        <v>463</v>
      </c>
      <c r="B167" s="1858"/>
      <c r="C167" s="1858"/>
      <c r="D167" s="1858"/>
      <c r="E167" s="1858"/>
      <c r="F167" s="1858"/>
      <c r="G167" s="1854"/>
      <c r="H167" s="1854"/>
      <c r="I167" s="1854"/>
      <c r="J167" s="1854"/>
      <c r="K167" s="1854"/>
      <c r="L167" s="1854"/>
      <c r="M167" s="1854"/>
      <c r="N167" s="1854"/>
      <c r="O167" s="1854"/>
      <c r="P167" s="1854"/>
      <c r="Q167" s="1854"/>
      <c r="R167" s="1854"/>
      <c r="S167" s="1854"/>
      <c r="T167" s="1855"/>
      <c r="X167">
        <f>IF(G166="кредит",G170,0)</f>
        <v>0</v>
      </c>
      <c r="Y167">
        <f>IF(G166="займ",G170,0)</f>
        <v>0</v>
      </c>
      <c r="Z167">
        <f>IF(G166="поручительство",G170,0)</f>
        <v>0</v>
      </c>
      <c r="AA167">
        <f>IF(G166="лизинг",G170,0)</f>
        <v>0</v>
      </c>
    </row>
    <row r="168" spans="1:27" ht="12.75">
      <c r="A168" s="1856"/>
      <c r="B168" s="1858"/>
      <c r="C168" s="1858"/>
      <c r="D168" s="1858"/>
      <c r="E168" s="1858"/>
      <c r="F168" s="1858"/>
      <c r="G168" s="1854"/>
      <c r="H168" s="1854"/>
      <c r="I168" s="1854"/>
      <c r="J168" s="1854"/>
      <c r="K168" s="1854"/>
      <c r="L168" s="1854"/>
      <c r="M168" s="1854"/>
      <c r="N168" s="1854"/>
      <c r="O168" s="1854"/>
      <c r="P168" s="1854"/>
      <c r="Q168" s="1854"/>
      <c r="R168" s="1854"/>
      <c r="S168" s="1854"/>
      <c r="T168" s="1855"/>
      <c r="X168">
        <f>IF(K166="кредит",K170,0)</f>
        <v>0</v>
      </c>
      <c r="Y168">
        <f>IF(K166="займ",K170,0)</f>
        <v>0</v>
      </c>
      <c r="Z168">
        <f>IF(K166="поручительство",K170,0)</f>
        <v>0</v>
      </c>
      <c r="AA168">
        <f>IF(K166="лизинг",K170,0)</f>
        <v>0</v>
      </c>
    </row>
    <row r="169" spans="1:27" ht="12.75">
      <c r="A169" s="1856" t="s">
        <v>464</v>
      </c>
      <c r="B169" s="1857"/>
      <c r="C169" s="1857"/>
      <c r="D169" s="1857"/>
      <c r="E169" s="1857"/>
      <c r="F169" s="1857"/>
      <c r="G169" s="1854"/>
      <c r="H169" s="1854"/>
      <c r="I169" s="1854"/>
      <c r="J169" s="1854"/>
      <c r="K169" s="1854"/>
      <c r="L169" s="1854"/>
      <c r="M169" s="1854"/>
      <c r="N169" s="1854"/>
      <c r="O169" s="1854"/>
      <c r="P169" s="1854"/>
      <c r="Q169" s="1854"/>
      <c r="R169" s="1854"/>
      <c r="S169" s="1854"/>
      <c r="T169" s="1855"/>
      <c r="X169">
        <f>IF(O166="кредит",O170,0)</f>
        <v>0</v>
      </c>
      <c r="Y169">
        <f>IF(O166="займ",O170,0)</f>
        <v>0</v>
      </c>
      <c r="Z169">
        <f>IF(O166="поручительство",O170,0)</f>
        <v>0</v>
      </c>
      <c r="AA169">
        <f>IF(O166="лизинг",O170,0)</f>
        <v>0</v>
      </c>
    </row>
    <row r="170" spans="1:27" ht="12.75">
      <c r="A170" s="1856" t="s">
        <v>465</v>
      </c>
      <c r="B170" s="1857"/>
      <c r="C170" s="1857"/>
      <c r="D170" s="1857"/>
      <c r="E170" s="1857"/>
      <c r="F170" s="1857"/>
      <c r="G170" s="1854"/>
      <c r="H170" s="1854"/>
      <c r="I170" s="1854"/>
      <c r="J170" s="1854"/>
      <c r="K170" s="1854"/>
      <c r="L170" s="1854"/>
      <c r="M170" s="1854"/>
      <c r="N170" s="1854"/>
      <c r="O170" s="1854"/>
      <c r="P170" s="1854"/>
      <c r="Q170" s="1854"/>
      <c r="R170" s="1854"/>
      <c r="S170" s="1854"/>
      <c r="T170" s="1855"/>
      <c r="X170">
        <f>IF(S166="кредит",S170,0)</f>
        <v>0</v>
      </c>
      <c r="Y170">
        <f>IF(S166="займ",S170,0)</f>
        <v>0</v>
      </c>
      <c r="Z170">
        <f>IF(S166="поручительство",S170,0)</f>
        <v>0</v>
      </c>
      <c r="AA170">
        <f>IF(S166="лизинг",S170,0)</f>
        <v>0</v>
      </c>
    </row>
    <row r="171" spans="1:27" ht="13.5" thickBot="1">
      <c r="A171" s="1865" t="s">
        <v>466</v>
      </c>
      <c r="B171" s="1866"/>
      <c r="C171" s="1866"/>
      <c r="D171" s="1866"/>
      <c r="E171" s="1866"/>
      <c r="F171" s="1866"/>
      <c r="G171" s="1867"/>
      <c r="H171" s="1867"/>
      <c r="I171" s="1867"/>
      <c r="J171" s="1867"/>
      <c r="K171" s="1867"/>
      <c r="L171" s="1867"/>
      <c r="M171" s="1867"/>
      <c r="N171" s="1867"/>
      <c r="O171" s="1867"/>
      <c r="P171" s="1867"/>
      <c r="Q171" s="1867"/>
      <c r="R171" s="1867"/>
      <c r="S171" s="1867"/>
      <c r="T171" s="1868"/>
      <c r="W171" t="s">
        <v>467</v>
      </c>
      <c r="X171">
        <f>SUM(X167:X170)</f>
        <v>0</v>
      </c>
      <c r="Y171">
        <f>SUM(Y167:Y170)</f>
        <v>0</v>
      </c>
      <c r="Z171">
        <f>SUM(Z167:Z170)</f>
        <v>0</v>
      </c>
      <c r="AA171">
        <f>SUM(AA167:AA170)</f>
        <v>0</v>
      </c>
    </row>
    <row r="172" spans="1:27" ht="12.75">
      <c r="A172" s="1881"/>
      <c r="B172" s="1881"/>
      <c r="C172" s="1881"/>
      <c r="D172" s="1881"/>
      <c r="E172" s="1881"/>
      <c r="F172" s="1881"/>
      <c r="G172" s="1881"/>
      <c r="H172" s="1881"/>
      <c r="I172" s="1881"/>
      <c r="J172" s="1881"/>
      <c r="K172" s="1881"/>
      <c r="L172" s="1881"/>
      <c r="M172" s="1881"/>
      <c r="N172" s="1881"/>
      <c r="O172" s="1881"/>
      <c r="P172" s="1881"/>
      <c r="Q172" s="1881"/>
      <c r="R172" s="1881"/>
      <c r="S172" s="1881"/>
      <c r="T172" s="1881"/>
      <c r="W172" t="s">
        <v>222</v>
      </c>
      <c r="X172">
        <f>X171+X164</f>
        <v>0</v>
      </c>
      <c r="Y172">
        <f>Y171+Y164</f>
        <v>0</v>
      </c>
      <c r="Z172">
        <f>Z171+Z164</f>
        <v>0</v>
      </c>
      <c r="AA172">
        <f>AA171+AA164</f>
        <v>0</v>
      </c>
    </row>
    <row r="173" spans="1:20" ht="12.75">
      <c r="A173" s="1856" t="s">
        <v>223</v>
      </c>
      <c r="B173" s="1858"/>
      <c r="C173" s="1858"/>
      <c r="D173" s="1858"/>
      <c r="E173" s="1858"/>
      <c r="F173" s="1858"/>
      <c r="G173" s="1882"/>
      <c r="H173" s="1882"/>
      <c r="I173" s="1882"/>
      <c r="J173" s="1882"/>
      <c r="K173" s="1882"/>
      <c r="L173" s="1882"/>
      <c r="M173" s="1882"/>
      <c r="N173" s="1882"/>
      <c r="O173" s="1882"/>
      <c r="P173" s="1882"/>
      <c r="Q173" s="1882"/>
      <c r="R173" s="1882"/>
      <c r="S173" s="1882"/>
      <c r="T173" s="1882"/>
    </row>
    <row r="174" spans="1:20" ht="12.75">
      <c r="A174" s="1856" t="s">
        <v>411</v>
      </c>
      <c r="B174" s="1858"/>
      <c r="C174" s="1858"/>
      <c r="D174" s="1858"/>
      <c r="E174" s="1858"/>
      <c r="F174" s="1858"/>
      <c r="G174" s="1882"/>
      <c r="H174" s="1882"/>
      <c r="I174" s="1882"/>
      <c r="J174" s="1882"/>
      <c r="K174" s="1882"/>
      <c r="L174" s="1882"/>
      <c r="M174" s="1882"/>
      <c r="N174" s="1882"/>
      <c r="O174" s="1882"/>
      <c r="P174" s="1882"/>
      <c r="Q174" s="1882"/>
      <c r="R174" s="1882"/>
      <c r="S174" s="1882"/>
      <c r="T174" s="1882"/>
    </row>
    <row r="175" spans="1:20" ht="12.75">
      <c r="A175" s="1856" t="s">
        <v>224</v>
      </c>
      <c r="B175" s="1858"/>
      <c r="C175" s="1858"/>
      <c r="D175" s="1858"/>
      <c r="E175" s="1858"/>
      <c r="F175" s="1858"/>
      <c r="G175" s="1882"/>
      <c r="H175" s="1882"/>
      <c r="I175" s="1882"/>
      <c r="J175" s="1882"/>
      <c r="K175" s="1882"/>
      <c r="L175" s="1882"/>
      <c r="M175" s="1882"/>
      <c r="N175" s="1882"/>
      <c r="O175" s="1882"/>
      <c r="P175" s="1882"/>
      <c r="Q175" s="1882"/>
      <c r="R175" s="1882"/>
      <c r="S175" s="1882"/>
      <c r="T175" s="1882"/>
    </row>
  </sheetData>
  <sheetProtection sheet="1"/>
  <mergeCells count="707">
    <mergeCell ref="K170:N170"/>
    <mergeCell ref="S132:T132"/>
    <mergeCell ref="A166:F166"/>
    <mergeCell ref="G166:J166"/>
    <mergeCell ref="K166:N166"/>
    <mergeCell ref="O166:R166"/>
    <mergeCell ref="S166:T166"/>
    <mergeCell ref="A132:F132"/>
    <mergeCell ref="G132:J132"/>
    <mergeCell ref="K132:N132"/>
    <mergeCell ref="O132:R132"/>
    <mergeCell ref="S163:T163"/>
    <mergeCell ref="A164:F164"/>
    <mergeCell ref="G164:J164"/>
    <mergeCell ref="K164:N164"/>
    <mergeCell ref="O164:R164"/>
    <mergeCell ref="S164:T164"/>
    <mergeCell ref="A163:F163"/>
    <mergeCell ref="G163:J163"/>
    <mergeCell ref="K163:N163"/>
    <mergeCell ref="O163:R163"/>
    <mergeCell ref="S130:T130"/>
    <mergeCell ref="A131:F131"/>
    <mergeCell ref="G131:J131"/>
    <mergeCell ref="K131:N131"/>
    <mergeCell ref="O131:R131"/>
    <mergeCell ref="S131:T131"/>
    <mergeCell ref="A130:F130"/>
    <mergeCell ref="G130:J130"/>
    <mergeCell ref="K130:N130"/>
    <mergeCell ref="O130:R130"/>
    <mergeCell ref="S127:T127"/>
    <mergeCell ref="A128:F129"/>
    <mergeCell ref="G128:J129"/>
    <mergeCell ref="K128:N129"/>
    <mergeCell ref="O128:R129"/>
    <mergeCell ref="S128:T129"/>
    <mergeCell ref="A127:F127"/>
    <mergeCell ref="G127:J127"/>
    <mergeCell ref="K127:N127"/>
    <mergeCell ref="O127:R127"/>
    <mergeCell ref="S92:T92"/>
    <mergeCell ref="A93:F93"/>
    <mergeCell ref="G93:J93"/>
    <mergeCell ref="K93:N93"/>
    <mergeCell ref="O93:R93"/>
    <mergeCell ref="S93:T93"/>
    <mergeCell ref="A92:F92"/>
    <mergeCell ref="G92:J92"/>
    <mergeCell ref="K92:N92"/>
    <mergeCell ref="O92:R92"/>
    <mergeCell ref="S89:T90"/>
    <mergeCell ref="A91:F91"/>
    <mergeCell ref="G91:J91"/>
    <mergeCell ref="K91:N91"/>
    <mergeCell ref="O91:R91"/>
    <mergeCell ref="S91:T91"/>
    <mergeCell ref="A89:F90"/>
    <mergeCell ref="G89:J90"/>
    <mergeCell ref="K89:N90"/>
    <mergeCell ref="O89:R90"/>
    <mergeCell ref="S53:T53"/>
    <mergeCell ref="A88:F88"/>
    <mergeCell ref="G88:J88"/>
    <mergeCell ref="K88:N88"/>
    <mergeCell ref="O88:R88"/>
    <mergeCell ref="S88:T88"/>
    <mergeCell ref="A53:F53"/>
    <mergeCell ref="G53:J53"/>
    <mergeCell ref="K53:N53"/>
    <mergeCell ref="O53:R53"/>
    <mergeCell ref="S85:T85"/>
    <mergeCell ref="A86:F86"/>
    <mergeCell ref="G86:J86"/>
    <mergeCell ref="K86:N86"/>
    <mergeCell ref="O86:R86"/>
    <mergeCell ref="S86:T86"/>
    <mergeCell ref="A85:F85"/>
    <mergeCell ref="G85:J85"/>
    <mergeCell ref="K85:N85"/>
    <mergeCell ref="O85:R85"/>
    <mergeCell ref="A80:T80"/>
    <mergeCell ref="A81:F81"/>
    <mergeCell ref="G81:J81"/>
    <mergeCell ref="K81:N81"/>
    <mergeCell ref="O81:R81"/>
    <mergeCell ref="S81:T81"/>
    <mergeCell ref="S82:T83"/>
    <mergeCell ref="A84:F84"/>
    <mergeCell ref="G84:J84"/>
    <mergeCell ref="S51:T51"/>
    <mergeCell ref="A52:F52"/>
    <mergeCell ref="G52:J52"/>
    <mergeCell ref="K52:N52"/>
    <mergeCell ref="O52:R52"/>
    <mergeCell ref="S52:T52"/>
    <mergeCell ref="A51:F51"/>
    <mergeCell ref="G51:J51"/>
    <mergeCell ref="K51:N51"/>
    <mergeCell ref="O51:R51"/>
    <mergeCell ref="S48:T48"/>
    <mergeCell ref="A49:F50"/>
    <mergeCell ref="G49:J50"/>
    <mergeCell ref="K49:N50"/>
    <mergeCell ref="O49:R50"/>
    <mergeCell ref="S49:T50"/>
    <mergeCell ref="A48:F48"/>
    <mergeCell ref="G48:J48"/>
    <mergeCell ref="K48:N48"/>
    <mergeCell ref="O48:R48"/>
    <mergeCell ref="A175:F175"/>
    <mergeCell ref="G175:T175"/>
    <mergeCell ref="A165:T165"/>
    <mergeCell ref="A173:F173"/>
    <mergeCell ref="G173:T173"/>
    <mergeCell ref="A174:F174"/>
    <mergeCell ref="G174:T174"/>
    <mergeCell ref="A167:F168"/>
    <mergeCell ref="G167:J168"/>
    <mergeCell ref="K167:N168"/>
    <mergeCell ref="O167:R168"/>
    <mergeCell ref="S167:T168"/>
    <mergeCell ref="A169:F169"/>
    <mergeCell ref="G169:J169"/>
    <mergeCell ref="K169:N169"/>
    <mergeCell ref="O169:R169"/>
    <mergeCell ref="S169:T169"/>
    <mergeCell ref="A172:T172"/>
    <mergeCell ref="S170:T170"/>
    <mergeCell ref="A171:F171"/>
    <mergeCell ref="G171:J171"/>
    <mergeCell ref="K171:N171"/>
    <mergeCell ref="O171:R171"/>
    <mergeCell ref="O170:R170"/>
    <mergeCell ref="S171:T171"/>
    <mergeCell ref="A170:F170"/>
    <mergeCell ref="G170:J170"/>
    <mergeCell ref="A158:T158"/>
    <mergeCell ref="A159:F159"/>
    <mergeCell ref="G159:J159"/>
    <mergeCell ref="K159:N159"/>
    <mergeCell ref="O159:R159"/>
    <mergeCell ref="S159:T159"/>
    <mergeCell ref="S160:T161"/>
    <mergeCell ref="A162:F162"/>
    <mergeCell ref="G162:J162"/>
    <mergeCell ref="K162:N162"/>
    <mergeCell ref="O162:R162"/>
    <mergeCell ref="S162:T162"/>
    <mergeCell ref="A160:F161"/>
    <mergeCell ref="G160:J161"/>
    <mergeCell ref="K160:N161"/>
    <mergeCell ref="O160:R161"/>
    <mergeCell ref="M156:N156"/>
    <mergeCell ref="A157:F157"/>
    <mergeCell ref="G157:H157"/>
    <mergeCell ref="I157:J157"/>
    <mergeCell ref="K157:L157"/>
    <mergeCell ref="M157:N157"/>
    <mergeCell ref="A156:D156"/>
    <mergeCell ref="G156:H156"/>
    <mergeCell ref="I156:J156"/>
    <mergeCell ref="K156:L156"/>
    <mergeCell ref="M154:N154"/>
    <mergeCell ref="A155:F155"/>
    <mergeCell ref="G155:H155"/>
    <mergeCell ref="I155:J155"/>
    <mergeCell ref="K155:L155"/>
    <mergeCell ref="M155:N155"/>
    <mergeCell ref="A154:F154"/>
    <mergeCell ref="G154:H154"/>
    <mergeCell ref="I154:J154"/>
    <mergeCell ref="K154:L154"/>
    <mergeCell ref="M152:N152"/>
    <mergeCell ref="A153:F153"/>
    <mergeCell ref="G153:H153"/>
    <mergeCell ref="I153:J153"/>
    <mergeCell ref="K153:L153"/>
    <mergeCell ref="M153:N153"/>
    <mergeCell ref="A152:F152"/>
    <mergeCell ref="G152:H152"/>
    <mergeCell ref="I152:J152"/>
    <mergeCell ref="K152:L152"/>
    <mergeCell ref="M150:N150"/>
    <mergeCell ref="A151:F151"/>
    <mergeCell ref="G151:H151"/>
    <mergeCell ref="I151:J151"/>
    <mergeCell ref="K151:L151"/>
    <mergeCell ref="M151:N151"/>
    <mergeCell ref="A150:F150"/>
    <mergeCell ref="G150:H150"/>
    <mergeCell ref="I150:J150"/>
    <mergeCell ref="K150:L150"/>
    <mergeCell ref="M148:N148"/>
    <mergeCell ref="A149:F149"/>
    <mergeCell ref="G149:H149"/>
    <mergeCell ref="I149:J149"/>
    <mergeCell ref="K149:L149"/>
    <mergeCell ref="M149:N149"/>
    <mergeCell ref="A148:F148"/>
    <mergeCell ref="G148:H148"/>
    <mergeCell ref="I148:J148"/>
    <mergeCell ref="K148:L148"/>
    <mergeCell ref="M146:N146"/>
    <mergeCell ref="A147:F147"/>
    <mergeCell ref="G147:H147"/>
    <mergeCell ref="I147:J147"/>
    <mergeCell ref="K147:L147"/>
    <mergeCell ref="M147:N147"/>
    <mergeCell ref="A146:F146"/>
    <mergeCell ref="G146:H146"/>
    <mergeCell ref="I146:J146"/>
    <mergeCell ref="K146:L146"/>
    <mergeCell ref="M144:N144"/>
    <mergeCell ref="A145:F145"/>
    <mergeCell ref="G145:H145"/>
    <mergeCell ref="I145:J145"/>
    <mergeCell ref="K145:L145"/>
    <mergeCell ref="M145:N145"/>
    <mergeCell ref="A144:F144"/>
    <mergeCell ref="G144:H144"/>
    <mergeCell ref="I144:J144"/>
    <mergeCell ref="K144:L144"/>
    <mergeCell ref="M142:N142"/>
    <mergeCell ref="A143:F143"/>
    <mergeCell ref="G143:H143"/>
    <mergeCell ref="I143:J143"/>
    <mergeCell ref="K143:L143"/>
    <mergeCell ref="M143:N143"/>
    <mergeCell ref="A142:F142"/>
    <mergeCell ref="G142:H142"/>
    <mergeCell ref="I142:J142"/>
    <mergeCell ref="K142:L142"/>
    <mergeCell ref="M140:N140"/>
    <mergeCell ref="A141:F141"/>
    <mergeCell ref="G141:H141"/>
    <mergeCell ref="I141:J141"/>
    <mergeCell ref="K141:L141"/>
    <mergeCell ref="M141:N141"/>
    <mergeCell ref="A140:F140"/>
    <mergeCell ref="G140:H140"/>
    <mergeCell ref="I140:J140"/>
    <mergeCell ref="K140:L140"/>
    <mergeCell ref="M138:N138"/>
    <mergeCell ref="A139:F139"/>
    <mergeCell ref="G139:H139"/>
    <mergeCell ref="I139:J139"/>
    <mergeCell ref="K139:L139"/>
    <mergeCell ref="M139:N139"/>
    <mergeCell ref="A138:F138"/>
    <mergeCell ref="G138:H138"/>
    <mergeCell ref="I138:J138"/>
    <mergeCell ref="K138:L138"/>
    <mergeCell ref="A134:T134"/>
    <mergeCell ref="A135:F135"/>
    <mergeCell ref="G135:H135"/>
    <mergeCell ref="I135:J135"/>
    <mergeCell ref="K135:L135"/>
    <mergeCell ref="M135:N135"/>
    <mergeCell ref="M136:N136"/>
    <mergeCell ref="A137:F137"/>
    <mergeCell ref="G137:H137"/>
    <mergeCell ref="I137:J137"/>
    <mergeCell ref="K137:L137"/>
    <mergeCell ref="M137:N137"/>
    <mergeCell ref="A136:F136"/>
    <mergeCell ref="G136:H136"/>
    <mergeCell ref="I136:J136"/>
    <mergeCell ref="K136:L136"/>
    <mergeCell ref="S124:T124"/>
    <mergeCell ref="A125:F125"/>
    <mergeCell ref="G125:J125"/>
    <mergeCell ref="K125:N125"/>
    <mergeCell ref="O125:R125"/>
    <mergeCell ref="S125:T125"/>
    <mergeCell ref="A124:F124"/>
    <mergeCell ref="G124:J124"/>
    <mergeCell ref="K124:N124"/>
    <mergeCell ref="O124:R124"/>
    <mergeCell ref="A119:T119"/>
    <mergeCell ref="A120:F120"/>
    <mergeCell ref="G120:J120"/>
    <mergeCell ref="K120:N120"/>
    <mergeCell ref="O120:R120"/>
    <mergeCell ref="S120:T120"/>
    <mergeCell ref="S121:T122"/>
    <mergeCell ref="A123:F123"/>
    <mergeCell ref="G123:J123"/>
    <mergeCell ref="K123:N123"/>
    <mergeCell ref="O123:R123"/>
    <mergeCell ref="S123:T123"/>
    <mergeCell ref="A121:F122"/>
    <mergeCell ref="G121:J122"/>
    <mergeCell ref="K121:N122"/>
    <mergeCell ref="O121:R122"/>
    <mergeCell ref="M117:N117"/>
    <mergeCell ref="A118:F118"/>
    <mergeCell ref="G118:H118"/>
    <mergeCell ref="I118:J118"/>
    <mergeCell ref="K118:L118"/>
    <mergeCell ref="M118:N118"/>
    <mergeCell ref="A117:D117"/>
    <mergeCell ref="G117:H117"/>
    <mergeCell ref="I117:J117"/>
    <mergeCell ref="K117:L117"/>
    <mergeCell ref="M115:N115"/>
    <mergeCell ref="A116:F116"/>
    <mergeCell ref="G116:H116"/>
    <mergeCell ref="I116:J116"/>
    <mergeCell ref="K116:L116"/>
    <mergeCell ref="M116:N116"/>
    <mergeCell ref="A115:F115"/>
    <mergeCell ref="G115:H115"/>
    <mergeCell ref="I115:J115"/>
    <mergeCell ref="K115:L115"/>
    <mergeCell ref="M113:N113"/>
    <mergeCell ref="A114:F114"/>
    <mergeCell ref="G114:H114"/>
    <mergeCell ref="I114:J114"/>
    <mergeCell ref="K114:L114"/>
    <mergeCell ref="M114:N114"/>
    <mergeCell ref="A113:F113"/>
    <mergeCell ref="G113:H113"/>
    <mergeCell ref="I113:J113"/>
    <mergeCell ref="K113:L113"/>
    <mergeCell ref="M111:N111"/>
    <mergeCell ref="A112:F112"/>
    <mergeCell ref="G112:H112"/>
    <mergeCell ref="I112:J112"/>
    <mergeCell ref="K112:L112"/>
    <mergeCell ref="M112:N112"/>
    <mergeCell ref="A111:F111"/>
    <mergeCell ref="G111:H111"/>
    <mergeCell ref="I111:J111"/>
    <mergeCell ref="K111:L111"/>
    <mergeCell ref="M109:N109"/>
    <mergeCell ref="A110:F110"/>
    <mergeCell ref="G110:H110"/>
    <mergeCell ref="I110:J110"/>
    <mergeCell ref="K110:L110"/>
    <mergeCell ref="M110:N110"/>
    <mergeCell ref="A109:F109"/>
    <mergeCell ref="G109:H109"/>
    <mergeCell ref="I109:J109"/>
    <mergeCell ref="K109:L109"/>
    <mergeCell ref="M107:N107"/>
    <mergeCell ref="A108:F108"/>
    <mergeCell ref="G108:H108"/>
    <mergeCell ref="I108:J108"/>
    <mergeCell ref="K108:L108"/>
    <mergeCell ref="M108:N108"/>
    <mergeCell ref="A107:F107"/>
    <mergeCell ref="G107:H107"/>
    <mergeCell ref="I107:J107"/>
    <mergeCell ref="K107:L107"/>
    <mergeCell ref="M105:N105"/>
    <mergeCell ref="A106:F106"/>
    <mergeCell ref="G106:H106"/>
    <mergeCell ref="I106:J106"/>
    <mergeCell ref="K106:L106"/>
    <mergeCell ref="M106:N106"/>
    <mergeCell ref="A105:F105"/>
    <mergeCell ref="G105:H105"/>
    <mergeCell ref="I105:J105"/>
    <mergeCell ref="K105:L105"/>
    <mergeCell ref="M103:N103"/>
    <mergeCell ref="A104:F104"/>
    <mergeCell ref="G104:H104"/>
    <mergeCell ref="I104:J104"/>
    <mergeCell ref="K104:L104"/>
    <mergeCell ref="M104:N104"/>
    <mergeCell ref="A103:F103"/>
    <mergeCell ref="G103:H103"/>
    <mergeCell ref="I103:J103"/>
    <mergeCell ref="K103:L103"/>
    <mergeCell ref="M101:N101"/>
    <mergeCell ref="A102:F102"/>
    <mergeCell ref="G102:H102"/>
    <mergeCell ref="I102:J102"/>
    <mergeCell ref="K102:L102"/>
    <mergeCell ref="M102:N102"/>
    <mergeCell ref="A101:F101"/>
    <mergeCell ref="G101:H101"/>
    <mergeCell ref="I101:J101"/>
    <mergeCell ref="K101:L101"/>
    <mergeCell ref="M99:N99"/>
    <mergeCell ref="A100:F100"/>
    <mergeCell ref="G100:H100"/>
    <mergeCell ref="I100:J100"/>
    <mergeCell ref="K100:L100"/>
    <mergeCell ref="M100:N100"/>
    <mergeCell ref="A99:F99"/>
    <mergeCell ref="G99:H99"/>
    <mergeCell ref="I99:J99"/>
    <mergeCell ref="K99:L99"/>
    <mergeCell ref="A95:T95"/>
    <mergeCell ref="A96:F96"/>
    <mergeCell ref="G96:H96"/>
    <mergeCell ref="I96:J96"/>
    <mergeCell ref="K96:L96"/>
    <mergeCell ref="M96:N96"/>
    <mergeCell ref="M97:N97"/>
    <mergeCell ref="A98:F98"/>
    <mergeCell ref="G98:H98"/>
    <mergeCell ref="I98:J98"/>
    <mergeCell ref="K98:L98"/>
    <mergeCell ref="M98:N98"/>
    <mergeCell ref="A97:F97"/>
    <mergeCell ref="G97:H97"/>
    <mergeCell ref="I97:J97"/>
    <mergeCell ref="K97:L97"/>
    <mergeCell ref="K84:N84"/>
    <mergeCell ref="O84:R84"/>
    <mergeCell ref="S84:T84"/>
    <mergeCell ref="A82:F83"/>
    <mergeCell ref="G82:J83"/>
    <mergeCell ref="K82:N83"/>
    <mergeCell ref="O82:R83"/>
    <mergeCell ref="M78:N78"/>
    <mergeCell ref="A79:F79"/>
    <mergeCell ref="G79:H79"/>
    <mergeCell ref="I79:J79"/>
    <mergeCell ref="K79:L79"/>
    <mergeCell ref="M79:N79"/>
    <mergeCell ref="A78:D78"/>
    <mergeCell ref="G78:H78"/>
    <mergeCell ref="I78:J78"/>
    <mergeCell ref="K78:L78"/>
    <mergeCell ref="M76:N76"/>
    <mergeCell ref="A77:F77"/>
    <mergeCell ref="G77:H77"/>
    <mergeCell ref="I77:J77"/>
    <mergeCell ref="K77:L77"/>
    <mergeCell ref="M77:N77"/>
    <mergeCell ref="A76:F76"/>
    <mergeCell ref="G76:H76"/>
    <mergeCell ref="I76:J76"/>
    <mergeCell ref="K76:L76"/>
    <mergeCell ref="M74:N74"/>
    <mergeCell ref="A75:F75"/>
    <mergeCell ref="G75:H75"/>
    <mergeCell ref="I75:J75"/>
    <mergeCell ref="K75:L75"/>
    <mergeCell ref="M75:N75"/>
    <mergeCell ref="A74:F74"/>
    <mergeCell ref="G74:H74"/>
    <mergeCell ref="I74:J74"/>
    <mergeCell ref="K74:L74"/>
    <mergeCell ref="M72:N72"/>
    <mergeCell ref="A73:F73"/>
    <mergeCell ref="G73:H73"/>
    <mergeCell ref="I73:J73"/>
    <mergeCell ref="K73:L73"/>
    <mergeCell ref="M73:N73"/>
    <mergeCell ref="A72:F72"/>
    <mergeCell ref="G72:H72"/>
    <mergeCell ref="I72:J72"/>
    <mergeCell ref="K72:L72"/>
    <mergeCell ref="M70:N70"/>
    <mergeCell ref="A71:F71"/>
    <mergeCell ref="G71:H71"/>
    <mergeCell ref="I71:J71"/>
    <mergeCell ref="K71:L71"/>
    <mergeCell ref="M71:N71"/>
    <mergeCell ref="A70:F70"/>
    <mergeCell ref="G70:H70"/>
    <mergeCell ref="I70:J70"/>
    <mergeCell ref="K70:L70"/>
    <mergeCell ref="M68:N68"/>
    <mergeCell ref="A69:F69"/>
    <mergeCell ref="G69:H69"/>
    <mergeCell ref="I69:J69"/>
    <mergeCell ref="K69:L69"/>
    <mergeCell ref="M69:N69"/>
    <mergeCell ref="A68:F68"/>
    <mergeCell ref="G68:H68"/>
    <mergeCell ref="I68:J68"/>
    <mergeCell ref="K68:L68"/>
    <mergeCell ref="M66:N66"/>
    <mergeCell ref="A67:F67"/>
    <mergeCell ref="G67:H67"/>
    <mergeCell ref="I67:J67"/>
    <mergeCell ref="K67:L67"/>
    <mergeCell ref="M67:N67"/>
    <mergeCell ref="A66:F66"/>
    <mergeCell ref="G66:H66"/>
    <mergeCell ref="I66:J66"/>
    <mergeCell ref="K66:L66"/>
    <mergeCell ref="M64:N64"/>
    <mergeCell ref="A65:F65"/>
    <mergeCell ref="G65:H65"/>
    <mergeCell ref="I65:J65"/>
    <mergeCell ref="K65:L65"/>
    <mergeCell ref="M65:N65"/>
    <mergeCell ref="A64:F64"/>
    <mergeCell ref="G64:H64"/>
    <mergeCell ref="I64:J64"/>
    <mergeCell ref="K64:L64"/>
    <mergeCell ref="M62:N62"/>
    <mergeCell ref="A63:F63"/>
    <mergeCell ref="G63:H63"/>
    <mergeCell ref="I63:J63"/>
    <mergeCell ref="K63:L63"/>
    <mergeCell ref="M63:N63"/>
    <mergeCell ref="A62:F62"/>
    <mergeCell ref="G62:H62"/>
    <mergeCell ref="I62:J62"/>
    <mergeCell ref="K62:L62"/>
    <mergeCell ref="M60:N60"/>
    <mergeCell ref="A61:F61"/>
    <mergeCell ref="G61:H61"/>
    <mergeCell ref="I61:J61"/>
    <mergeCell ref="K61:L61"/>
    <mergeCell ref="M61:N61"/>
    <mergeCell ref="A60:F60"/>
    <mergeCell ref="G60:H60"/>
    <mergeCell ref="I60:J60"/>
    <mergeCell ref="K60:L60"/>
    <mergeCell ref="A56:T56"/>
    <mergeCell ref="A57:F57"/>
    <mergeCell ref="G57:H57"/>
    <mergeCell ref="I57:J57"/>
    <mergeCell ref="K57:L57"/>
    <mergeCell ref="M57:N57"/>
    <mergeCell ref="M58:N58"/>
    <mergeCell ref="A59:F59"/>
    <mergeCell ref="G59:H59"/>
    <mergeCell ref="I59:J59"/>
    <mergeCell ref="K59:L59"/>
    <mergeCell ref="M59:N59"/>
    <mergeCell ref="A58:F58"/>
    <mergeCell ref="G58:H58"/>
    <mergeCell ref="I58:J58"/>
    <mergeCell ref="K58:L58"/>
    <mergeCell ref="S45:T45"/>
    <mergeCell ref="A46:F46"/>
    <mergeCell ref="G46:J46"/>
    <mergeCell ref="K46:N46"/>
    <mergeCell ref="O46:R46"/>
    <mergeCell ref="S46:T46"/>
    <mergeCell ref="A45:F45"/>
    <mergeCell ref="G45:J45"/>
    <mergeCell ref="K45:N45"/>
    <mergeCell ref="O45:R45"/>
    <mergeCell ref="A40:T40"/>
    <mergeCell ref="A41:F41"/>
    <mergeCell ref="G41:J41"/>
    <mergeCell ref="K41:N41"/>
    <mergeCell ref="O41:R41"/>
    <mergeCell ref="S41:T41"/>
    <mergeCell ref="S42:T43"/>
    <mergeCell ref="A44:F44"/>
    <mergeCell ref="G44:J44"/>
    <mergeCell ref="K44:N44"/>
    <mergeCell ref="O44:R44"/>
    <mergeCell ref="S44:T44"/>
    <mergeCell ref="A42:F43"/>
    <mergeCell ref="G42:J43"/>
    <mergeCell ref="K42:N43"/>
    <mergeCell ref="O42:R43"/>
    <mergeCell ref="M38:N38"/>
    <mergeCell ref="A39:F39"/>
    <mergeCell ref="G39:H39"/>
    <mergeCell ref="I39:J39"/>
    <mergeCell ref="K39:L39"/>
    <mergeCell ref="M39:N39"/>
    <mergeCell ref="A38:D38"/>
    <mergeCell ref="G38:H38"/>
    <mergeCell ref="I38:J38"/>
    <mergeCell ref="K38:L38"/>
    <mergeCell ref="M36:N36"/>
    <mergeCell ref="A37:F37"/>
    <mergeCell ref="G37:H37"/>
    <mergeCell ref="I37:J37"/>
    <mergeCell ref="K37:L37"/>
    <mergeCell ref="M37:N37"/>
    <mergeCell ref="A36:F36"/>
    <mergeCell ref="G36:H36"/>
    <mergeCell ref="I36:J36"/>
    <mergeCell ref="K36:L36"/>
    <mergeCell ref="M34:N34"/>
    <mergeCell ref="A35:F35"/>
    <mergeCell ref="G35:H35"/>
    <mergeCell ref="I35:J35"/>
    <mergeCell ref="K35:L35"/>
    <mergeCell ref="M35:N35"/>
    <mergeCell ref="A34:F34"/>
    <mergeCell ref="G34:H34"/>
    <mergeCell ref="I34:J34"/>
    <mergeCell ref="K34:L34"/>
    <mergeCell ref="M32:N32"/>
    <mergeCell ref="A33:F33"/>
    <mergeCell ref="G33:H33"/>
    <mergeCell ref="I33:J33"/>
    <mergeCell ref="K33:L33"/>
    <mergeCell ref="M33:N33"/>
    <mergeCell ref="A32:F32"/>
    <mergeCell ref="G32:H32"/>
    <mergeCell ref="I32:J32"/>
    <mergeCell ref="K32:L32"/>
    <mergeCell ref="M30:N30"/>
    <mergeCell ref="A31:F31"/>
    <mergeCell ref="G31:H31"/>
    <mergeCell ref="I31:J31"/>
    <mergeCell ref="K31:L31"/>
    <mergeCell ref="M31:N31"/>
    <mergeCell ref="A30:F30"/>
    <mergeCell ref="G30:H30"/>
    <mergeCell ref="I30:J30"/>
    <mergeCell ref="K30:L30"/>
    <mergeCell ref="M28:N28"/>
    <mergeCell ref="A29:F29"/>
    <mergeCell ref="G29:H29"/>
    <mergeCell ref="I29:J29"/>
    <mergeCell ref="K29:L29"/>
    <mergeCell ref="M29:N29"/>
    <mergeCell ref="A28:F28"/>
    <mergeCell ref="G28:H28"/>
    <mergeCell ref="I28:J28"/>
    <mergeCell ref="K28:L28"/>
    <mergeCell ref="M26:N26"/>
    <mergeCell ref="A27:F27"/>
    <mergeCell ref="G27:H27"/>
    <mergeCell ref="I27:J27"/>
    <mergeCell ref="K27:L27"/>
    <mergeCell ref="M27:N27"/>
    <mergeCell ref="A26:F26"/>
    <mergeCell ref="G26:H26"/>
    <mergeCell ref="I26:J26"/>
    <mergeCell ref="K26:L26"/>
    <mergeCell ref="M24:N24"/>
    <mergeCell ref="A25:F25"/>
    <mergeCell ref="G25:H25"/>
    <mergeCell ref="I25:J25"/>
    <mergeCell ref="K25:L25"/>
    <mergeCell ref="M25:N25"/>
    <mergeCell ref="A24:F24"/>
    <mergeCell ref="G24:H24"/>
    <mergeCell ref="I24:J24"/>
    <mergeCell ref="K24:L24"/>
    <mergeCell ref="M22:N22"/>
    <mergeCell ref="A23:F23"/>
    <mergeCell ref="G23:H23"/>
    <mergeCell ref="I23:J23"/>
    <mergeCell ref="K23:L23"/>
    <mergeCell ref="M23:N23"/>
    <mergeCell ref="A22:F22"/>
    <mergeCell ref="G22:H22"/>
    <mergeCell ref="I22:J22"/>
    <mergeCell ref="K22:L22"/>
    <mergeCell ref="M20:N20"/>
    <mergeCell ref="A21:F21"/>
    <mergeCell ref="G21:H21"/>
    <mergeCell ref="I21:J21"/>
    <mergeCell ref="K21:L21"/>
    <mergeCell ref="M21:N21"/>
    <mergeCell ref="A20:F20"/>
    <mergeCell ref="G20:H20"/>
    <mergeCell ref="I20:J20"/>
    <mergeCell ref="K20:L20"/>
    <mergeCell ref="M18:N18"/>
    <mergeCell ref="A19:F19"/>
    <mergeCell ref="G19:H19"/>
    <mergeCell ref="I19:J19"/>
    <mergeCell ref="K19:L19"/>
    <mergeCell ref="M19:N19"/>
    <mergeCell ref="A18:F18"/>
    <mergeCell ref="G18:H18"/>
    <mergeCell ref="I18:J18"/>
    <mergeCell ref="K18:L18"/>
    <mergeCell ref="R11:T11"/>
    <mergeCell ref="A16:T16"/>
    <mergeCell ref="A17:F17"/>
    <mergeCell ref="G17:H17"/>
    <mergeCell ref="I17:J17"/>
    <mergeCell ref="K17:L17"/>
    <mergeCell ref="M17:N17"/>
    <mergeCell ref="A12:G13"/>
    <mergeCell ref="H12:T13"/>
    <mergeCell ref="H8:L8"/>
    <mergeCell ref="M8:Q8"/>
    <mergeCell ref="A11:G11"/>
    <mergeCell ref="H11:L11"/>
    <mergeCell ref="M11:Q11"/>
    <mergeCell ref="A10:G10"/>
    <mergeCell ref="H10:L10"/>
    <mergeCell ref="M10:Q10"/>
    <mergeCell ref="R7:T7"/>
    <mergeCell ref="R8:T8"/>
    <mergeCell ref="A9:G9"/>
    <mergeCell ref="H9:L9"/>
    <mergeCell ref="M9:Q9"/>
    <mergeCell ref="R9:T9"/>
    <mergeCell ref="A7:G7"/>
    <mergeCell ref="H7:L7"/>
    <mergeCell ref="M7:Q7"/>
    <mergeCell ref="A8:G8"/>
    <mergeCell ref="R10:T10"/>
    <mergeCell ref="H6:L6"/>
    <mergeCell ref="A1:T1"/>
    <mergeCell ref="A3:F3"/>
    <mergeCell ref="G3:J3"/>
    <mergeCell ref="A4:F4"/>
    <mergeCell ref="G4:J4"/>
    <mergeCell ref="M6:Q6"/>
    <mergeCell ref="R6:T6"/>
    <mergeCell ref="A6:G6"/>
  </mergeCells>
  <dataValidations count="1">
    <dataValidation type="list" allowBlank="1" showInputMessage="1" showErrorMessage="1" sqref="G166:T166 G127:T127 G88:T88 G41:T41 G48:T48 G120:T120 G81:T81 G159:T159">
      <formula1>$V$42:$V$46</formula1>
    </dataValidation>
  </dataValidations>
  <printOptions/>
  <pageMargins left="0.75" right="0.75" top="1" bottom="1" header="0.5" footer="0.5"/>
  <pageSetup horizontalDpi="300" verticalDpi="300" orientation="portrait" paperSize="9" scale="30" r:id="rId3"/>
  <ignoredErrors>
    <ignoredError sqref="AA43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>
    <tabColor indexed="30"/>
    <pageSetUpPr fitToPage="1"/>
  </sheetPr>
  <dimension ref="A1:J7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3.375" style="0" customWidth="1"/>
    <col min="2" max="2" width="29.75390625" style="0" customWidth="1"/>
    <col min="3" max="3" width="15.375" style="0" customWidth="1"/>
    <col min="4" max="4" width="25.375" style="0" customWidth="1"/>
    <col min="5" max="5" width="42.125" style="0" customWidth="1"/>
    <col min="6" max="6" width="30.375" style="0" hidden="1" customWidth="1"/>
    <col min="7" max="7" width="13.00390625" style="0" hidden="1" customWidth="1"/>
    <col min="8" max="8" width="13.875" style="0" hidden="1" customWidth="1"/>
    <col min="9" max="9" width="21.00390625" style="0" hidden="1" customWidth="1"/>
    <col min="10" max="25" width="9.125" style="0" hidden="1" customWidth="1"/>
  </cols>
  <sheetData>
    <row r="1" ht="12.75">
      <c r="B1" t="s">
        <v>647</v>
      </c>
    </row>
    <row r="2" spans="1:7" s="1" customFormat="1" ht="27" customHeight="1">
      <c r="A2" s="1889" t="s">
        <v>472</v>
      </c>
      <c r="B2" s="1889"/>
      <c r="C2" s="1889"/>
      <c r="D2" s="1889"/>
      <c r="E2" s="1889"/>
      <c r="G2" t="s">
        <v>126</v>
      </c>
    </row>
    <row r="3" spans="1:7" ht="21" customHeight="1">
      <c r="A3" s="355"/>
      <c r="B3" s="356"/>
      <c r="C3" s="96"/>
      <c r="D3" s="96"/>
      <c r="E3" s="96"/>
      <c r="G3" t="s">
        <v>1</v>
      </c>
    </row>
    <row r="4" spans="1:7" ht="21.75" customHeight="1">
      <c r="A4" s="391" t="s">
        <v>245</v>
      </c>
      <c r="B4" s="357"/>
      <c r="C4" s="96"/>
      <c r="D4" s="96"/>
      <c r="E4" s="96"/>
      <c r="G4" t="s">
        <v>0</v>
      </c>
    </row>
    <row r="5" spans="1:7" ht="23.25" customHeight="1">
      <c r="A5" s="391" t="s">
        <v>412</v>
      </c>
      <c r="B5" s="358"/>
      <c r="C5" s="96"/>
      <c r="D5" s="1890" t="s">
        <v>599</v>
      </c>
      <c r="E5" s="1891"/>
      <c r="G5" t="s">
        <v>3</v>
      </c>
    </row>
    <row r="6" spans="1:5" ht="24" customHeight="1">
      <c r="A6" s="391" t="s">
        <v>413</v>
      </c>
      <c r="B6" s="358"/>
      <c r="C6" s="96"/>
      <c r="D6" s="415" t="s">
        <v>414</v>
      </c>
      <c r="E6" s="359"/>
    </row>
    <row r="7" spans="1:7" ht="24" customHeight="1" thickBot="1">
      <c r="A7" s="360"/>
      <c r="B7" s="360"/>
      <c r="C7" s="96"/>
      <c r="D7" s="416" t="s">
        <v>415</v>
      </c>
      <c r="E7" s="417"/>
      <c r="G7" t="s">
        <v>416</v>
      </c>
    </row>
    <row r="8" spans="1:7" ht="22.5" customHeight="1">
      <c r="A8" s="1892" t="s">
        <v>417</v>
      </c>
      <c r="B8" s="1892"/>
      <c r="C8" s="361"/>
      <c r="D8" s="1893" t="s">
        <v>418</v>
      </c>
      <c r="E8" s="1894"/>
      <c r="G8" t="s">
        <v>2</v>
      </c>
    </row>
    <row r="9" spans="1:5" ht="22.5" customHeight="1">
      <c r="A9" s="392" t="s">
        <v>419</v>
      </c>
      <c r="B9" s="362">
        <f>J29</f>
        <v>7000</v>
      </c>
      <c r="C9" s="96"/>
      <c r="D9" s="1895"/>
      <c r="E9" s="1896"/>
    </row>
    <row r="10" spans="1:5" ht="17.25" customHeight="1" thickBot="1">
      <c r="A10" s="393" t="s">
        <v>420</v>
      </c>
      <c r="B10" s="363">
        <f>В9/2</f>
        <v>3500</v>
      </c>
      <c r="C10" s="96"/>
      <c r="D10" s="1897"/>
      <c r="E10" s="1898"/>
    </row>
    <row r="11" spans="1:9" ht="17.25" customHeight="1">
      <c r="A11" s="399" t="s">
        <v>421</v>
      </c>
      <c r="B11" s="364">
        <f>'Дополнительные Поручители'!H15</f>
        <v>0</v>
      </c>
      <c r="C11" s="365"/>
      <c r="D11" s="1887" t="s">
        <v>24</v>
      </c>
      <c r="E11" s="1888"/>
      <c r="F11" s="83"/>
      <c r="H11" s="83"/>
      <c r="I11" s="84"/>
    </row>
    <row r="12" spans="1:9" ht="13.5" thickBot="1">
      <c r="A12" s="394" t="s">
        <v>580</v>
      </c>
      <c r="B12" s="366">
        <f>AVERAGE('Дополнительные Поручители'!H36:AM36)</f>
        <v>0</v>
      </c>
      <c r="C12" s="360"/>
      <c r="D12" s="418"/>
      <c r="E12" s="419"/>
      <c r="F12" s="85"/>
      <c r="H12" s="86"/>
      <c r="I12" s="84"/>
    </row>
    <row r="13" spans="1:8" ht="15.75" customHeight="1">
      <c r="A13" s="395" t="s">
        <v>422</v>
      </c>
      <c r="B13" s="366">
        <f>AVERAGE('Дополнительные Поручители'!H37:AM37)</f>
        <v>0</v>
      </c>
      <c r="C13" s="360"/>
      <c r="D13" s="360"/>
      <c r="E13" s="365"/>
      <c r="F13" s="85"/>
      <c r="H13" s="86"/>
    </row>
    <row r="14" spans="1:8" ht="12.75">
      <c r="A14" s="395" t="s">
        <v>423</v>
      </c>
      <c r="B14" s="366">
        <f>B12-B13</f>
        <v>0</v>
      </c>
      <c r="C14" s="360"/>
      <c r="D14" s="360"/>
      <c r="E14" s="365"/>
      <c r="F14" s="85"/>
      <c r="G14" s="85"/>
      <c r="H14" s="86"/>
    </row>
    <row r="15" spans="1:8" ht="12.75" hidden="1">
      <c r="A15" s="396" t="s">
        <v>419</v>
      </c>
      <c r="B15" s="367">
        <f>B9</f>
        <v>7000</v>
      </c>
      <c r="C15" s="360"/>
      <c r="D15" s="360"/>
      <c r="E15" s="365"/>
      <c r="F15" s="85"/>
      <c r="G15" s="85" t="s">
        <v>137</v>
      </c>
      <c r="H15" s="86"/>
    </row>
    <row r="16" spans="1:8" ht="12.75" hidden="1">
      <c r="A16" s="396" t="s">
        <v>420</v>
      </c>
      <c r="B16" s="367">
        <f>B10</f>
        <v>3500</v>
      </c>
      <c r="C16" s="360"/>
      <c r="D16" s="360"/>
      <c r="E16" s="365"/>
      <c r="F16" s="85"/>
      <c r="G16" s="85" t="s">
        <v>424</v>
      </c>
      <c r="H16" s="86"/>
    </row>
    <row r="17" spans="1:8" ht="15" customHeight="1">
      <c r="A17" s="395" t="s">
        <v>425</v>
      </c>
      <c r="B17" s="368">
        <f>'Дополнительные Поручители'!H17</f>
        <v>0</v>
      </c>
      <c r="C17" s="360"/>
      <c r="D17" s="360"/>
      <c r="E17" s="365"/>
      <c r="F17" s="85"/>
      <c r="G17" s="85" t="s">
        <v>165</v>
      </c>
      <c r="H17" s="86"/>
    </row>
    <row r="18" spans="1:8" ht="12.75">
      <c r="A18" s="395" t="s">
        <v>426</v>
      </c>
      <c r="B18" s="366">
        <f>'Дополнительные Поручители'!AC17</f>
        <v>0</v>
      </c>
      <c r="C18" s="360"/>
      <c r="D18" s="360"/>
      <c r="E18" s="365"/>
      <c r="F18" s="85"/>
      <c r="G18" s="85" t="s">
        <v>347</v>
      </c>
      <c r="H18" s="86"/>
    </row>
    <row r="19" spans="1:9" ht="12.75">
      <c r="A19" s="395" t="s">
        <v>427</v>
      </c>
      <c r="B19" s="366">
        <f>IF(B17&lt;&gt;G16,B9+B9*0.5*B18,B9)</f>
        <v>7000</v>
      </c>
      <c r="C19" s="360"/>
      <c r="D19" s="360"/>
      <c r="E19" s="365"/>
      <c r="F19" s="84"/>
      <c r="G19" s="84" t="s">
        <v>350</v>
      </c>
      <c r="H19" s="84"/>
      <c r="I19" s="84"/>
    </row>
    <row r="20" spans="1:10" ht="13.5" customHeight="1">
      <c r="A20" s="397" t="s">
        <v>428</v>
      </c>
      <c r="B20" s="366">
        <f>SUM('Дополнительные Поручители'!H42:AM42)+SUM('Дополнительные Поручители'!H46:AM46)</f>
        <v>0</v>
      </c>
      <c r="C20" s="360"/>
      <c r="D20" s="360"/>
      <c r="E20" s="365"/>
      <c r="F20" s="85"/>
      <c r="G20" s="85"/>
      <c r="H20" s="86"/>
      <c r="J20" t="b">
        <f>IF(D11=F30,5000,(IF($D$11=F31,6000,IF(D11=F33,6000,IF(F35=D11,6000,IF(F37=D11,5000,IF(F49=D11,6000,IF(F46=D11,7000))))))))</f>
        <v>0</v>
      </c>
    </row>
    <row r="21" spans="1:8" ht="20.25" customHeight="1" thickBot="1">
      <c r="A21" s="398" t="s">
        <v>273</v>
      </c>
      <c r="B21" s="369">
        <f>MIN(B14-B19-B20,0.5*B14-B20)</f>
        <v>-7000</v>
      </c>
      <c r="C21" s="360"/>
      <c r="D21" s="360"/>
      <c r="E21" s="365"/>
      <c r="F21" s="85"/>
      <c r="G21" s="85" t="e">
        <f>IF(D11=F29:F33,5000,IF(D11=F34:F41,50000))</f>
        <v>#VALUE!</v>
      </c>
      <c r="H21" s="86"/>
    </row>
    <row r="22" spans="1:8" ht="13.5" customHeight="1" thickBot="1">
      <c r="A22" s="370"/>
      <c r="B22" s="371"/>
      <c r="C22" s="360"/>
      <c r="D22" s="360"/>
      <c r="E22" s="365"/>
      <c r="F22" s="85"/>
      <c r="G22" s="85"/>
      <c r="H22" s="86"/>
    </row>
    <row r="23" spans="1:10" ht="13.5" customHeight="1">
      <c r="A23" s="399" t="s">
        <v>429</v>
      </c>
      <c r="B23" s="364">
        <f>'Дополнительные Поручители'!H75</f>
        <v>0</v>
      </c>
      <c r="C23" s="360"/>
      <c r="D23" s="360"/>
      <c r="E23" s="365"/>
      <c r="F23" s="85"/>
      <c r="G23" s="85"/>
      <c r="H23" s="86"/>
      <c r="J23" s="82" t="b">
        <f>IF(D11=F29,4000,(IF($D$11=F32,4000,IF(D11=F34,4000,IF(D11=F36,4000,IF(D11=F41,4000,IF(D11=F43,4000,IF(D11=F44,4000))))))))</f>
        <v>0</v>
      </c>
    </row>
    <row r="24" spans="1:10" ht="13.5" customHeight="1">
      <c r="A24" s="394" t="s">
        <v>580</v>
      </c>
      <c r="B24" s="366">
        <f>AVERAGE('Дополнительные Поручители'!H97:AM97)</f>
        <v>0</v>
      </c>
      <c r="C24" s="360"/>
      <c r="D24" s="360"/>
      <c r="E24" s="365"/>
      <c r="F24" s="85"/>
      <c r="G24" s="85"/>
      <c r="H24" s="86"/>
      <c r="J24" s="82" t="b">
        <f>IF(F45=D11,4000,(IF($D$11=F47,4000,IF(F50=D11,4000,IF(D11=F30,5000,IF(D11=F37,5000,IF(F31=D11,6000,IF(D11=F33,6000))))))))</f>
        <v>0</v>
      </c>
    </row>
    <row r="25" spans="1:10" ht="13.5" customHeight="1">
      <c r="A25" s="395" t="s">
        <v>422</v>
      </c>
      <c r="B25" s="366">
        <f>AVERAGE('Дополнительные Поручители'!H98:AM98)</f>
        <v>0</v>
      </c>
      <c r="C25" s="360"/>
      <c r="D25" s="360"/>
      <c r="E25" s="365"/>
      <c r="F25" s="85"/>
      <c r="G25" s="85"/>
      <c r="H25" s="86"/>
      <c r="J25" s="82">
        <f>IF(D11=F35,6000,(IF($D$11=F42,7000,IF(D11=F46,7000,IF(D11=F48,7000,IF(D11=F49,6000,IF(D11=F38,6000,IF(D11=F53,4000,IF(D11=F54,10000)))))))))</f>
        <v>7000</v>
      </c>
    </row>
    <row r="26" spans="1:8" ht="13.5" customHeight="1">
      <c r="A26" s="395" t="s">
        <v>423</v>
      </c>
      <c r="B26" s="366">
        <f>B24-B25</f>
        <v>0</v>
      </c>
      <c r="C26" s="360"/>
      <c r="D26" s="360"/>
      <c r="E26" s="365"/>
      <c r="F26" t="s">
        <v>8</v>
      </c>
      <c r="G26" s="107"/>
      <c r="H26" s="86"/>
    </row>
    <row r="27" spans="1:8" ht="13.5" customHeight="1" hidden="1">
      <c r="A27" s="396" t="s">
        <v>419</v>
      </c>
      <c r="B27" s="372">
        <f>IF(D11=$G$3,10500,(IF($D$11=G4,7000,IF(D11=G5,6000,IF(G7=D11,10000,IF(G8=D11,7000,IF(G9=D11,11000,IF(G10=D11,13000,8000))))))))</f>
        <v>8000</v>
      </c>
      <c r="C27" s="360"/>
      <c r="D27" s="360"/>
      <c r="E27" s="365"/>
      <c r="F27" s="106" t="s">
        <v>9</v>
      </c>
      <c r="G27" s="107"/>
      <c r="H27" s="86"/>
    </row>
    <row r="28" spans="1:8" ht="13.5" customHeight="1" hidden="1">
      <c r="A28" s="396" t="s">
        <v>420</v>
      </c>
      <c r="B28" s="373">
        <f>B27/2</f>
        <v>4000</v>
      </c>
      <c r="C28" s="360"/>
      <c r="D28" s="360"/>
      <c r="E28" s="365"/>
      <c r="F28" s="106" t="s">
        <v>10</v>
      </c>
      <c r="G28" s="107"/>
      <c r="H28" s="86"/>
    </row>
    <row r="29" spans="1:10" ht="14.25" customHeight="1">
      <c r="A29" s="395" t="s">
        <v>425</v>
      </c>
      <c r="B29" s="368" t="str">
        <f>'Дополнительные Поручители'!H77</f>
        <v>&gt; выбрать</v>
      </c>
      <c r="C29" s="360"/>
      <c r="D29" s="360"/>
      <c r="E29" s="365"/>
      <c r="F29" s="108" t="s">
        <v>11</v>
      </c>
      <c r="G29">
        <v>4000</v>
      </c>
      <c r="H29" s="86"/>
      <c r="I29" s="49" t="s">
        <v>473</v>
      </c>
      <c r="J29" s="49">
        <f>MAX(J23:J25)</f>
        <v>7000</v>
      </c>
    </row>
    <row r="30" spans="1:8" ht="13.5" customHeight="1">
      <c r="A30" s="395" t="s">
        <v>426</v>
      </c>
      <c r="B30" s="366">
        <f>'Дополнительные Поручители'!AC77</f>
        <v>0</v>
      </c>
      <c r="C30" s="360"/>
      <c r="D30" s="360"/>
      <c r="E30" s="365"/>
      <c r="F30" s="109" t="s">
        <v>12</v>
      </c>
      <c r="G30">
        <v>5000</v>
      </c>
      <c r="H30" s="86"/>
    </row>
    <row r="31" spans="1:8" ht="13.5" customHeight="1">
      <c r="A31" s="395" t="s">
        <v>427</v>
      </c>
      <c r="B31" s="366">
        <f>IF(B29&lt;&gt;G16,B9+B9*0.5*B30,B9)</f>
        <v>7000</v>
      </c>
      <c r="C31" s="360"/>
      <c r="D31" s="360"/>
      <c r="E31" s="365"/>
      <c r="F31" s="110" t="s">
        <v>13</v>
      </c>
      <c r="G31">
        <v>6000</v>
      </c>
      <c r="H31" s="86"/>
    </row>
    <row r="32" spans="1:8" ht="13.5" customHeight="1">
      <c r="A32" s="397" t="s">
        <v>428</v>
      </c>
      <c r="B32" s="366">
        <f>SUM('Дополнительные Поручители'!H102:AM102)+SUM('Дополнительные Поручители'!H105:AM105)</f>
        <v>0</v>
      </c>
      <c r="C32" s="360"/>
      <c r="D32" s="360"/>
      <c r="E32" s="365"/>
      <c r="F32" s="108" t="s">
        <v>14</v>
      </c>
      <c r="G32">
        <v>4000</v>
      </c>
      <c r="H32" s="86"/>
    </row>
    <row r="33" spans="1:8" ht="13.5" customHeight="1" thickBot="1">
      <c r="A33" s="398" t="s">
        <v>273</v>
      </c>
      <c r="B33" s="369">
        <f>MIN(B26-B31-B32,0.5*B26-B32)</f>
        <v>-7000</v>
      </c>
      <c r="C33" s="360"/>
      <c r="D33" s="360"/>
      <c r="E33" s="365"/>
      <c r="F33" s="110" t="s">
        <v>15</v>
      </c>
      <c r="G33">
        <v>6000</v>
      </c>
      <c r="H33" s="86"/>
    </row>
    <row r="34" spans="1:8" ht="13.5" customHeight="1" thickBot="1">
      <c r="A34" s="370"/>
      <c r="B34" s="371"/>
      <c r="C34" s="360"/>
      <c r="D34" s="360"/>
      <c r="E34" s="365"/>
      <c r="F34" s="108" t="s">
        <v>16</v>
      </c>
      <c r="G34">
        <v>4000</v>
      </c>
      <c r="H34" s="86"/>
    </row>
    <row r="35" spans="1:7" ht="12.75">
      <c r="A35" s="399" t="s">
        <v>430</v>
      </c>
      <c r="B35" s="364">
        <f>'Дополнительные Поручители'!H134</f>
        <v>0</v>
      </c>
      <c r="C35" s="374"/>
      <c r="D35" s="375"/>
      <c r="E35" s="96"/>
      <c r="F35" s="110" t="s">
        <v>17</v>
      </c>
      <c r="G35">
        <v>6000</v>
      </c>
    </row>
    <row r="36" spans="1:7" ht="12.75">
      <c r="A36" s="394" t="s">
        <v>580</v>
      </c>
      <c r="B36" s="366">
        <f>AVERAGE('Дополнительные Поручители'!H157:AM157)</f>
        <v>0</v>
      </c>
      <c r="C36" s="96"/>
      <c r="D36" s="376"/>
      <c r="E36" s="96"/>
      <c r="F36" s="108" t="s">
        <v>18</v>
      </c>
      <c r="G36">
        <v>4000</v>
      </c>
    </row>
    <row r="37" spans="1:7" ht="12.75">
      <c r="A37" s="395" t="s">
        <v>422</v>
      </c>
      <c r="B37" s="366">
        <f>AVERAGE('Дополнительные Поручители'!H158:AM158)</f>
        <v>0</v>
      </c>
      <c r="C37" s="96"/>
      <c r="D37" s="377"/>
      <c r="E37" s="96"/>
      <c r="F37" s="109" t="s">
        <v>19</v>
      </c>
      <c r="G37">
        <v>5000</v>
      </c>
    </row>
    <row r="38" spans="1:7" ht="12.75">
      <c r="A38" s="395" t="s">
        <v>423</v>
      </c>
      <c r="B38" s="366">
        <f>B36-B37</f>
        <v>0</v>
      </c>
      <c r="C38" s="96"/>
      <c r="D38" s="378"/>
      <c r="E38" s="96"/>
      <c r="F38" s="110" t="s">
        <v>20</v>
      </c>
      <c r="G38">
        <v>6000</v>
      </c>
    </row>
    <row r="39" spans="1:6" ht="12.75" customHeight="1" hidden="1">
      <c r="A39" s="396" t="s">
        <v>419</v>
      </c>
      <c r="B39" s="379">
        <f>IF(D11=$G$3,10500,(IF($D$11=G4,7000,IF(D11=G5,6000,IF(G7=D11,10000,IF(G8=D11,7000,IF(G9=D11,11000,IF(G10=D11,13000,8000))))))))</f>
        <v>8000</v>
      </c>
      <c r="C39" s="96"/>
      <c r="D39" s="96"/>
      <c r="E39" s="96"/>
      <c r="F39" s="106" t="s">
        <v>21</v>
      </c>
    </row>
    <row r="40" spans="1:6" ht="18.75" customHeight="1" hidden="1">
      <c r="A40" s="396" t="s">
        <v>420</v>
      </c>
      <c r="B40" s="379">
        <f>B39/2</f>
        <v>4000</v>
      </c>
      <c r="C40" s="96"/>
      <c r="D40" s="96"/>
      <c r="E40" s="96"/>
      <c r="F40" s="106" t="s">
        <v>22</v>
      </c>
    </row>
    <row r="41" spans="1:7" ht="15" customHeight="1">
      <c r="A41" s="395" t="s">
        <v>425</v>
      </c>
      <c r="B41" s="368" t="str">
        <f>'Дополнительные Поручители'!H136</f>
        <v>&gt; выбрать</v>
      </c>
      <c r="C41" s="96"/>
      <c r="D41" s="96"/>
      <c r="E41" s="96"/>
      <c r="F41" s="108" t="s">
        <v>23</v>
      </c>
      <c r="G41">
        <v>4000</v>
      </c>
    </row>
    <row r="42" spans="1:7" ht="12.75">
      <c r="A42" s="395" t="s">
        <v>426</v>
      </c>
      <c r="B42" s="366">
        <f>'Дополнительные Поручители'!AC136</f>
        <v>0</v>
      </c>
      <c r="C42" s="96"/>
      <c r="D42" s="96"/>
      <c r="E42" s="96"/>
      <c r="F42" t="s">
        <v>24</v>
      </c>
      <c r="G42">
        <v>7000</v>
      </c>
    </row>
    <row r="43" spans="1:7" ht="12.75">
      <c r="A43" s="395" t="s">
        <v>427</v>
      </c>
      <c r="B43" s="366">
        <f>IF(B41&lt;&gt;G16,B9+B9*0.5*B42,B9)</f>
        <v>7000</v>
      </c>
      <c r="C43" s="96"/>
      <c r="D43" s="96"/>
      <c r="E43" s="96"/>
      <c r="F43" s="108" t="s">
        <v>25</v>
      </c>
      <c r="G43">
        <v>4000</v>
      </c>
    </row>
    <row r="44" spans="1:7" ht="12.75">
      <c r="A44" s="397" t="s">
        <v>428</v>
      </c>
      <c r="B44" s="366">
        <f>SUM('Дополнительные Поручители'!H161:AM161)+SUM('Дополнительные Поручители'!H165:AM165)</f>
        <v>0</v>
      </c>
      <c r="C44" s="96"/>
      <c r="D44" s="96"/>
      <c r="E44" s="96"/>
      <c r="F44" s="108" t="s">
        <v>26</v>
      </c>
      <c r="G44">
        <v>4000</v>
      </c>
    </row>
    <row r="45" spans="1:7" ht="13.5" thickBot="1">
      <c r="A45" s="398" t="s">
        <v>273</v>
      </c>
      <c r="B45" s="369">
        <f>MIN(B38-B43-B44,0.5*B38-B44)</f>
        <v>-7000</v>
      </c>
      <c r="C45" s="96"/>
      <c r="D45" s="96"/>
      <c r="E45" s="96"/>
      <c r="F45" s="108" t="s">
        <v>27</v>
      </c>
      <c r="G45">
        <v>4000</v>
      </c>
    </row>
    <row r="46" spans="1:7" ht="13.5" thickBot="1">
      <c r="A46" s="380"/>
      <c r="B46" s="381"/>
      <c r="C46" s="96"/>
      <c r="D46" s="96"/>
      <c r="E46" s="96"/>
      <c r="F46" t="s">
        <v>28</v>
      </c>
      <c r="G46">
        <v>7000</v>
      </c>
    </row>
    <row r="47" spans="1:7" ht="12.75">
      <c r="A47" s="399" t="s">
        <v>431</v>
      </c>
      <c r="B47" s="364">
        <f>'Дополнительные Поручители'!H194</f>
        <v>0</v>
      </c>
      <c r="C47" s="96"/>
      <c r="D47" s="96"/>
      <c r="E47" s="96"/>
      <c r="F47" s="108" t="s">
        <v>29</v>
      </c>
      <c r="G47">
        <v>4000</v>
      </c>
    </row>
    <row r="48" spans="1:7" ht="12.75">
      <c r="A48" s="394" t="s">
        <v>580</v>
      </c>
      <c r="B48" s="366">
        <f>AVERAGE('Дополнительные Поручители'!H216:AM216)</f>
        <v>0</v>
      </c>
      <c r="C48" s="96"/>
      <c r="D48" s="96"/>
      <c r="E48" s="96"/>
      <c r="F48" t="s">
        <v>30</v>
      </c>
      <c r="G48">
        <v>7000</v>
      </c>
    </row>
    <row r="49" spans="1:7" ht="12.75">
      <c r="A49" s="395" t="s">
        <v>422</v>
      </c>
      <c r="B49" s="366">
        <f>AVERAGE('Дополнительные Поручители'!H217:AM217)</f>
        <v>0</v>
      </c>
      <c r="C49" s="96"/>
      <c r="D49" s="96"/>
      <c r="E49" s="96"/>
      <c r="F49" s="110" t="s">
        <v>31</v>
      </c>
      <c r="G49">
        <v>6000</v>
      </c>
    </row>
    <row r="50" spans="1:7" ht="12.75">
      <c r="A50" s="395" t="s">
        <v>423</v>
      </c>
      <c r="B50" s="366">
        <f>B48-B49</f>
        <v>0</v>
      </c>
      <c r="C50" s="96"/>
      <c r="D50" s="96"/>
      <c r="E50" s="96"/>
      <c r="F50" s="108" t="s">
        <v>32</v>
      </c>
      <c r="G50">
        <v>4000</v>
      </c>
    </row>
    <row r="51" spans="1:5" ht="12.75" hidden="1">
      <c r="A51" s="396" t="s">
        <v>419</v>
      </c>
      <c r="B51" s="379">
        <f>IF(D11=$G$3,10500,(IF($D$11=G4,7000,IF(D11=G5,6000,IF(G7=D11,10000,IF(G8=D11,7000,IF(G9=D11,11000,IF(G10=D11,13000,8000))))))))</f>
        <v>8000</v>
      </c>
      <c r="C51" s="96"/>
      <c r="D51" s="96"/>
      <c r="E51" s="96"/>
    </row>
    <row r="52" spans="1:5" ht="12.75" hidden="1">
      <c r="A52" s="396" t="s">
        <v>420</v>
      </c>
      <c r="B52" s="379">
        <f>B51/2</f>
        <v>4000</v>
      </c>
      <c r="C52" s="96"/>
      <c r="D52" s="96"/>
      <c r="E52" s="96"/>
    </row>
    <row r="53" spans="1:7" ht="15" customHeight="1">
      <c r="A53" s="395" t="s">
        <v>425</v>
      </c>
      <c r="B53" s="368">
        <f>'Дополнительные Поручители'!H196</f>
        <v>0</v>
      </c>
      <c r="C53" s="96"/>
      <c r="D53" s="96"/>
      <c r="E53" s="96"/>
      <c r="F53" t="s">
        <v>21</v>
      </c>
      <c r="G53">
        <v>4000</v>
      </c>
    </row>
    <row r="54" spans="1:7" ht="12.75">
      <c r="A54" s="395" t="s">
        <v>426</v>
      </c>
      <c r="B54" s="366">
        <f>'Дополнительные Поручители'!AC196</f>
        <v>0</v>
      </c>
      <c r="C54" s="96"/>
      <c r="D54" s="96"/>
      <c r="E54" s="96"/>
      <c r="F54" t="s">
        <v>22</v>
      </c>
      <c r="G54">
        <v>10000</v>
      </c>
    </row>
    <row r="55" spans="1:5" ht="12.75">
      <c r="A55" s="395" t="s">
        <v>427</v>
      </c>
      <c r="B55" s="366">
        <f>IF(B53&lt;&gt;G16,B9+B9*0.5*B54,B9)</f>
        <v>7000</v>
      </c>
      <c r="C55" s="96"/>
      <c r="D55" s="96"/>
      <c r="E55" s="96"/>
    </row>
    <row r="56" spans="1:5" ht="12.75">
      <c r="A56" s="397" t="s">
        <v>428</v>
      </c>
      <c r="B56" s="366">
        <f>SUM('Дополнительные Поручители'!H220:AM220)+SUM('Дополнительные Поручители'!H222:AM222)</f>
        <v>0</v>
      </c>
      <c r="C56" s="96"/>
      <c r="D56" s="96"/>
      <c r="E56" s="96"/>
    </row>
    <row r="57" spans="1:5" ht="13.5" thickBot="1">
      <c r="A57" s="398" t="s">
        <v>273</v>
      </c>
      <c r="B57" s="369">
        <f>MIN(B50-B55-B56,0.5*B50-B56)</f>
        <v>-7000</v>
      </c>
      <c r="C57" s="96"/>
      <c r="D57" s="96"/>
      <c r="E57" s="96"/>
    </row>
    <row r="58" spans="1:5" s="87" customFormat="1" ht="12.75">
      <c r="A58" s="382"/>
      <c r="B58" s="383"/>
      <c r="C58" s="96"/>
      <c r="D58" s="96"/>
      <c r="E58" s="96"/>
    </row>
    <row r="59" spans="1:5" ht="12.75">
      <c r="A59" s="96"/>
      <c r="B59" s="96"/>
      <c r="C59" s="384"/>
      <c r="D59" s="384"/>
      <c r="E59" s="96"/>
    </row>
    <row r="60" spans="1:5" ht="12.75">
      <c r="A60" s="420"/>
      <c r="B60" s="421" t="s">
        <v>432</v>
      </c>
      <c r="C60" s="421" t="s">
        <v>433</v>
      </c>
      <c r="D60" s="422"/>
      <c r="E60" s="422" t="s">
        <v>434</v>
      </c>
    </row>
    <row r="61" spans="1:8" ht="52.5" customHeight="1">
      <c r="A61" s="423" t="s">
        <v>607</v>
      </c>
      <c r="B61" s="385" t="str">
        <f>IF(B11=0," ",((B21*B5/(1+5*B6/100))))</f>
        <v> </v>
      </c>
      <c r="C61" s="386" t="str">
        <f>IF(B11&gt;=0," ",B61/$E$61*100)</f>
        <v> </v>
      </c>
      <c r="D61" s="387" t="str">
        <f>IF(B11&gt;=0," ",IF(C61&lt;0,"Замените поручителя",(IF(AND(B66&lt;E61,$E$61&gt;B61),"Необходим еще один/несколько поручителей","Платежеспособность поручителя достаточна для оформления кредита"))))</f>
        <v> </v>
      </c>
      <c r="E61" s="1899">
        <f>B4</f>
        <v>0</v>
      </c>
      <c r="G61" s="88"/>
      <c r="H61" s="89" t="str">
        <f>IF(B61&gt;0,B61,0)</f>
        <v> </v>
      </c>
    </row>
    <row r="62" spans="1:8" ht="51.75" customHeight="1">
      <c r="A62" s="423" t="s">
        <v>436</v>
      </c>
      <c r="B62" s="385" t="str">
        <f>IF(B23=0," ",((B33*B5/(1+5*B6/100))))</f>
        <v> </v>
      </c>
      <c r="C62" s="386" t="str">
        <f>IF(B23=0," ",B62/$E$61*100)</f>
        <v> </v>
      </c>
      <c r="D62" s="387" t="str">
        <f>IF(B23&gt;=0," ",IF(C62&lt;0,"Замените поручителя",(IF(AND(B66&lt;E61,$E$61&gt;B62),"Необходим еще один/несколько поручителей","Платежеспособность поручителя достаточна для оформления кредита"))))</f>
        <v> </v>
      </c>
      <c r="E62" s="1900"/>
      <c r="G62" s="88"/>
      <c r="H62" s="89" t="str">
        <f>IF(B62&gt;0,B62,0)</f>
        <v> </v>
      </c>
    </row>
    <row r="63" spans="1:8" ht="47.25" customHeight="1">
      <c r="A63" s="423" t="s">
        <v>437</v>
      </c>
      <c r="B63" s="385" t="str">
        <f>IF(B35=0," ",(B45*B5/(1+5*B6/100)))</f>
        <v> </v>
      </c>
      <c r="C63" s="386" t="str">
        <f>IF(B35&gt;=0," ",B63/$E$61*100)</f>
        <v> </v>
      </c>
      <c r="D63" s="387" t="str">
        <f>IF(B35&gt;=0," ",IF(C63&lt;0,"Замените поручителя",(IF(AND(B66&lt;E61,$E$61&gt;B63),"Необходим еще один/несколько поручителей","Платежеспособность поручителя достаточна для оформления кредита"))))</f>
        <v> </v>
      </c>
      <c r="E63" s="1900"/>
      <c r="G63" s="88"/>
      <c r="H63" s="89" t="str">
        <f>IF(B63&gt;0,B63,0)</f>
        <v> </v>
      </c>
    </row>
    <row r="64" spans="1:8" ht="47.25" customHeight="1" hidden="1">
      <c r="A64" s="423" t="s">
        <v>438</v>
      </c>
      <c r="B64" s="385" t="str">
        <f>IF(B47=0," ",(B57*B5/(1+5*B6/100)))</f>
        <v> </v>
      </c>
      <c r="C64" s="386" t="str">
        <f>IF(B47&gt;=0," ",B64/$E$61*100)</f>
        <v> </v>
      </c>
      <c r="D64" s="387" t="str">
        <f>IF(B47&gt;=0," ",IF(C64&lt;0,"Замените поручителя",(IF(AND(B66&lt;E61,$E$61&gt;B64),"Необходим еще один/несколько поручителей","Платежеспособность поручителя достаточна для оформления кредита"))))</f>
        <v> </v>
      </c>
      <c r="E64" s="1900"/>
      <c r="H64" s="89" t="str">
        <f>IF(B64&gt;0,B64,0)</f>
        <v> </v>
      </c>
    </row>
    <row r="65" spans="1:8" ht="12" customHeight="1">
      <c r="A65" s="423"/>
      <c r="B65" s="388"/>
      <c r="C65" s="388"/>
      <c r="D65" s="388"/>
      <c r="E65" s="96"/>
      <c r="H65" s="89"/>
    </row>
    <row r="66" spans="1:8" ht="45" customHeight="1">
      <c r="A66" s="423" t="s">
        <v>439</v>
      </c>
      <c r="B66" s="385">
        <f>H66</f>
        <v>0</v>
      </c>
      <c r="C66" s="389"/>
      <c r="D66" s="390"/>
      <c r="E66" s="96"/>
      <c r="H66" s="90">
        <f>SUM(H61:H65)</f>
        <v>0</v>
      </c>
    </row>
    <row r="67" spans="1:5" ht="32.25" customHeight="1">
      <c r="A67" s="423" t="s">
        <v>440</v>
      </c>
      <c r="B67" s="1884" t="str">
        <f>IF(B66=0," ",IF(B66&gt;=E61,"Достаточно предоставленного/ых поручителя/ей","Предоставленных поручителя/ей недостаточно"))</f>
        <v> </v>
      </c>
      <c r="C67" s="1885"/>
      <c r="D67" s="1886"/>
      <c r="E67" s="96"/>
    </row>
    <row r="70" spans="1:2" ht="12.75">
      <c r="A70" t="s">
        <v>603</v>
      </c>
      <c r="B70">
        <f>'Расчет платежесп. поручит ФЛ'!E6</f>
        <v>0</v>
      </c>
    </row>
    <row r="72" ht="12.75">
      <c r="A72" t="s">
        <v>604</v>
      </c>
    </row>
  </sheetData>
  <sheetProtection password="C6FC" sheet="1"/>
  <mergeCells count="7">
    <mergeCell ref="B67:D67"/>
    <mergeCell ref="D11:E11"/>
    <mergeCell ref="A2:E2"/>
    <mergeCell ref="D5:E5"/>
    <mergeCell ref="A8:B8"/>
    <mergeCell ref="D8:E10"/>
    <mergeCell ref="E61:E64"/>
  </mergeCells>
  <dataValidations count="1">
    <dataValidation type="list" allowBlank="1" showInputMessage="1" showErrorMessage="1" sqref="D11:E11">
      <formula1>$F$29:$F$50</formula1>
    </dataValidation>
  </dataValidations>
  <hyperlinks>
    <hyperlink ref="F27" r:id="rId1" display="http://www.sbbank.ru/contacts/affiliates/?id=91"/>
    <hyperlink ref="F28" r:id="rId2" display="http://www.sbbank.ru/contacts/affiliates/?id=106"/>
    <hyperlink ref="F39" r:id="rId3" display="http://www.sbbank.ru/contacts/affiliates/?id=110"/>
    <hyperlink ref="F40" r:id="rId4" display="http://www.sbbank.ru/contacts/affiliates/?id=90"/>
  </hyperlinks>
  <printOptions/>
  <pageMargins left="0.1968503937007874" right="0.1968503937007874" top="0.1968503937007874" bottom="0.1968503937007874" header="0.5118110236220472" footer="0.5118110236220472"/>
  <pageSetup fitToHeight="3" fitToWidth="1" horizontalDpi="300" verticalDpi="300" orientation="portrait" paperSize="9" scale="65" r:id="rId7"/>
  <legacyDrawing r:id="rId6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4">
    <tabColor indexed="30"/>
    <pageSetUpPr fitToPage="1"/>
  </sheetPr>
  <dimension ref="A1:H65"/>
  <sheetViews>
    <sheetView view="pageBreakPreview" zoomScaleSheetLayoutView="100" zoomScalePageLayoutView="0" workbookViewId="0" topLeftCell="A1">
      <selection activeCell="D8" sqref="D8"/>
    </sheetView>
  </sheetViews>
  <sheetFormatPr defaultColWidth="31.625" defaultRowHeight="12.75"/>
  <cols>
    <col min="1" max="1" width="37.25390625" style="0" customWidth="1"/>
    <col min="2" max="2" width="27.375" style="0" customWidth="1"/>
    <col min="3" max="3" width="26.25390625" style="0" customWidth="1"/>
    <col min="4" max="4" width="28.375" style="0" customWidth="1"/>
    <col min="5" max="5" width="37.25390625" style="0" customWidth="1"/>
    <col min="6" max="6" width="17.125" style="0" customWidth="1"/>
    <col min="7" max="7" width="17.375" style="0" customWidth="1"/>
    <col min="8" max="8" width="16.875" style="0" customWidth="1"/>
  </cols>
  <sheetData>
    <row r="1" ht="13.5" thickBot="1">
      <c r="C1" t="s">
        <v>648</v>
      </c>
    </row>
    <row r="2" spans="1:5" ht="23.25" customHeight="1">
      <c r="A2" s="1919" t="s">
        <v>602</v>
      </c>
      <c r="B2" s="1920"/>
      <c r="C2" s="1920"/>
      <c r="D2" s="1920"/>
      <c r="E2" s="1920"/>
    </row>
    <row r="3" spans="1:5" ht="23.25" customHeight="1">
      <c r="A3" s="1921"/>
      <c r="B3" s="1482"/>
      <c r="C3" s="1482"/>
      <c r="D3" s="1482"/>
      <c r="E3" s="1482"/>
    </row>
    <row r="4" spans="1:5" ht="15.75" customHeight="1">
      <c r="A4" s="1890" t="s">
        <v>599</v>
      </c>
      <c r="B4" s="1891"/>
      <c r="C4" s="439"/>
      <c r="D4" s="81"/>
      <c r="E4" s="81"/>
    </row>
    <row r="5" spans="1:5" ht="15.75" customHeight="1">
      <c r="A5" s="415" t="s">
        <v>414</v>
      </c>
      <c r="B5" s="359"/>
      <c r="C5" s="439"/>
      <c r="D5" s="81"/>
      <c r="E5" s="81"/>
    </row>
    <row r="6" spans="1:5" ht="15.75" customHeight="1" thickBot="1">
      <c r="A6" s="416" t="s">
        <v>415</v>
      </c>
      <c r="B6" s="417"/>
      <c r="C6" s="439"/>
      <c r="D6" s="81"/>
      <c r="E6" s="81"/>
    </row>
    <row r="7" spans="1:5" ht="15.75" customHeight="1">
      <c r="A7" s="1893" t="s">
        <v>418</v>
      </c>
      <c r="B7" s="1894"/>
      <c r="C7" s="439"/>
      <c r="D7" s="81"/>
      <c r="E7" s="81"/>
    </row>
    <row r="8" spans="1:5" ht="15.75" customHeight="1">
      <c r="A8" s="1895"/>
      <c r="B8" s="1896"/>
      <c r="C8" s="439"/>
      <c r="D8" s="81"/>
      <c r="E8" s="81"/>
    </row>
    <row r="9" spans="1:5" ht="15.75" customHeight="1">
      <c r="A9" s="1897"/>
      <c r="B9" s="1898"/>
      <c r="C9" s="439"/>
      <c r="D9" s="81"/>
      <c r="E9" s="81"/>
    </row>
    <row r="10" spans="1:5" ht="15.75" customHeight="1">
      <c r="A10" s="1887" t="s">
        <v>24</v>
      </c>
      <c r="B10" s="1888"/>
      <c r="C10" s="439"/>
      <c r="D10" s="81"/>
      <c r="E10" s="81"/>
    </row>
    <row r="11" spans="1:5" ht="15.75" customHeight="1" thickBot="1">
      <c r="A11" s="418"/>
      <c r="B11" s="419"/>
      <c r="C11" s="439"/>
      <c r="D11" s="81"/>
      <c r="E11" s="81"/>
    </row>
    <row r="12" spans="1:5" ht="8.25" customHeight="1">
      <c r="A12" s="439"/>
      <c r="B12" s="439"/>
      <c r="C12" s="439"/>
      <c r="D12" s="439"/>
      <c r="E12" s="439"/>
    </row>
    <row r="13" spans="1:5" ht="8.25" customHeight="1">
      <c r="A13" s="439"/>
      <c r="B13" s="439"/>
      <c r="C13" s="439"/>
      <c r="D13" s="439"/>
      <c r="E13" s="439"/>
    </row>
    <row r="14" spans="1:5" ht="8.25" customHeight="1">
      <c r="A14" s="439"/>
      <c r="B14" s="439"/>
      <c r="C14" s="439"/>
      <c r="D14" s="439"/>
      <c r="E14" s="439"/>
    </row>
    <row r="15" spans="1:5" ht="8.25" customHeight="1">
      <c r="A15" s="439"/>
      <c r="B15" s="439"/>
      <c r="C15" s="439"/>
      <c r="D15" s="439"/>
      <c r="E15" s="439"/>
    </row>
    <row r="16" spans="1:5" ht="8.25" customHeight="1">
      <c r="A16" s="439"/>
      <c r="B16" s="439"/>
      <c r="C16" s="439"/>
      <c r="D16" s="439"/>
      <c r="E16" s="439"/>
    </row>
    <row r="17" spans="1:5" ht="8.25" customHeight="1">
      <c r="A17" s="439"/>
      <c r="B17" s="439"/>
      <c r="C17" s="439"/>
      <c r="D17" s="439"/>
      <c r="E17" s="439"/>
    </row>
    <row r="18" spans="1:5" ht="8.25" customHeight="1" thickBot="1">
      <c r="A18" s="439"/>
      <c r="B18" s="439"/>
      <c r="C18" s="439"/>
      <c r="D18" s="439"/>
      <c r="E18" s="439"/>
    </row>
    <row r="19" spans="1:5" ht="46.5" customHeight="1" thickBot="1">
      <c r="A19" s="1914" t="s">
        <v>441</v>
      </c>
      <c r="B19" s="1915"/>
      <c r="C19" s="460"/>
      <c r="D19" s="81"/>
      <c r="E19" s="81"/>
    </row>
    <row r="20" spans="1:5" ht="12.75">
      <c r="A20" s="440"/>
      <c r="B20" s="440"/>
      <c r="C20" s="81"/>
      <c r="D20" s="81"/>
      <c r="E20" s="81"/>
    </row>
    <row r="21" spans="1:5" ht="30" customHeight="1" hidden="1" thickBot="1">
      <c r="A21" s="1902" t="s">
        <v>442</v>
      </c>
      <c r="B21" s="1903"/>
      <c r="C21" s="1904"/>
      <c r="D21" s="81"/>
      <c r="E21" s="81"/>
    </row>
    <row r="22" spans="1:5" ht="15" customHeight="1" hidden="1" thickBot="1">
      <c r="A22" s="441"/>
      <c r="B22" s="441"/>
      <c r="C22" s="441"/>
      <c r="D22" s="81"/>
      <c r="E22" s="81"/>
    </row>
    <row r="23" spans="1:8" ht="16.5" customHeight="1" hidden="1" thickBot="1">
      <c r="A23" s="1905" t="s">
        <v>443</v>
      </c>
      <c r="B23" s="1906"/>
      <c r="C23" s="1907"/>
      <c r="D23" s="81"/>
      <c r="E23" s="81"/>
      <c r="F23" s="91" t="s">
        <v>356</v>
      </c>
      <c r="G23" s="92" t="s">
        <v>362</v>
      </c>
      <c r="H23" s="93" t="s">
        <v>365</v>
      </c>
    </row>
    <row r="24" spans="1:8" ht="38.25" customHeight="1" hidden="1">
      <c r="A24" s="442" t="s">
        <v>444</v>
      </c>
      <c r="B24" s="442"/>
      <c r="C24" s="443">
        <f>F24+G24+H24</f>
        <v>0</v>
      </c>
      <c r="D24" s="81"/>
      <c r="E24" s="81"/>
      <c r="F24" s="94">
        <f>IF('Дополнительные Поручители'!H49="квартира для проживания",0,IF('Дополнительные Поручители'!H49="нет",0,IF('Дополнительные Поручители'!H49="&gt;выбрать",0,'Дополнительные Поручители'!AC51)))</f>
        <v>0</v>
      </c>
      <c r="G24" s="94">
        <f>IF('Дополнительные Поручители'!H52="квартира для проживания",0,IF('Дополнительные Поручители'!H52="нет",0,IF('Дополнительные Поручители'!H52="&gt;выбрать",0,'Дополнительные Поручители'!AC54)))</f>
        <v>0</v>
      </c>
      <c r="H24" s="94">
        <f>IF('Дополнительные Поручители'!H56="квартира для проживания",0,IF('Дополнительные Поручители'!H56="нет",0,IF('Дополнительные Поручители'!H56="&gt;выбрать",0,'Дополнительные Поручители'!AC58)))</f>
        <v>0</v>
      </c>
    </row>
    <row r="25" spans="1:5" ht="25.5" customHeight="1" hidden="1">
      <c r="A25" s="442" t="s">
        <v>445</v>
      </c>
      <c r="B25" s="442"/>
      <c r="C25" s="444">
        <f>'Дополнительные Поручители'!AL61+'Дополнительные Поручители'!AL62+'Дополнительные Поручители'!AL63+'Дополнительные Поручители'!AL64+'Дополнительные Поручители'!AL65</f>
        <v>0</v>
      </c>
      <c r="D25" s="81"/>
      <c r="E25" s="81"/>
    </row>
    <row r="26" spans="1:5" ht="13.5" customHeight="1" hidden="1" thickBot="1">
      <c r="A26" s="442" t="s">
        <v>446</v>
      </c>
      <c r="B26" s="442"/>
      <c r="C26" s="445">
        <f>'Дополнительные Поручители'!H70+'Дополнительные Поручители'!H73+'Дополнительные Поручители'!AC70+'Дополнительные Поручители'!AC73</f>
        <v>0</v>
      </c>
      <c r="D26" s="81"/>
      <c r="E26" s="81"/>
    </row>
    <row r="27" spans="1:5" ht="12.75" hidden="1">
      <c r="A27" s="446" t="s">
        <v>447</v>
      </c>
      <c r="B27" s="446"/>
      <c r="C27" s="443">
        <f>C24+C25+C26</f>
        <v>0</v>
      </c>
      <c r="D27" s="81"/>
      <c r="E27" s="81"/>
    </row>
    <row r="28" spans="1:5" ht="13.5" hidden="1" thickBot="1">
      <c r="A28" s="81"/>
      <c r="B28" s="81"/>
      <c r="C28" s="81"/>
      <c r="D28" s="81"/>
      <c r="E28" s="81"/>
    </row>
    <row r="29" spans="1:8" ht="17.25" customHeight="1" hidden="1" thickBot="1">
      <c r="A29" s="1908" t="s">
        <v>436</v>
      </c>
      <c r="B29" s="1909"/>
      <c r="C29" s="1910"/>
      <c r="D29" s="81"/>
      <c r="E29" s="81"/>
      <c r="F29" s="95" t="s">
        <v>356</v>
      </c>
      <c r="G29" s="95" t="s">
        <v>362</v>
      </c>
      <c r="H29" s="95" t="s">
        <v>365</v>
      </c>
    </row>
    <row r="30" spans="1:8" ht="38.25" customHeight="1" hidden="1">
      <c r="A30" s="447" t="s">
        <v>444</v>
      </c>
      <c r="B30" s="448"/>
      <c r="C30" s="449">
        <f>F30+G30+H30</f>
        <v>0</v>
      </c>
      <c r="D30" s="81"/>
      <c r="E30" s="81"/>
      <c r="F30" s="94">
        <f>IF('Дополнительные Поручители'!H108="квартира для проживания",0,IF('Дополнительные Поручители'!H108="нет",0,IF('Дополнительные Поручители'!H108="&gt;выбрать",0,'Дополнительные Поручители'!AC110)))</f>
        <v>0</v>
      </c>
      <c r="G30" s="94">
        <f>IF('Дополнительные Поручители'!H111="квартира для проживания",0,IF('Дополнительные Поручители'!H111="нет",0,IF('Дополнительные Поручители'!H111="&gt;выбрать",0,'Дополнительные Поручители'!AC113)))</f>
        <v>0</v>
      </c>
      <c r="H30" s="94">
        <f>IF('Дополнительные Поручители'!H115="квартира для проживания",0,IF('Дополнительные Поручители'!H115="нет",0,IF('Дополнительные Поручители'!H115="&gt;выбрать",0,'Дополнительные Поручители'!AC117)))</f>
        <v>0</v>
      </c>
    </row>
    <row r="31" spans="1:5" ht="25.5" hidden="1">
      <c r="A31" s="450" t="s">
        <v>445</v>
      </c>
      <c r="B31" s="451"/>
      <c r="C31" s="452">
        <f>'Дополнительные Поручители'!AL120+'Дополнительные Поручители'!AL121+'Дополнительные Поручители'!AL122+'Дополнительные Поручители'!AL123+'Дополнительные Поручители'!AL124</f>
        <v>0</v>
      </c>
      <c r="D31" s="81"/>
      <c r="E31" s="81"/>
    </row>
    <row r="32" spans="1:5" ht="12.75" hidden="1">
      <c r="A32" s="442" t="s">
        <v>446</v>
      </c>
      <c r="B32" s="442"/>
      <c r="C32" s="445">
        <f>'Дополнительные Поручители'!H129+'Дополнительные Поручители'!AC129+'Дополнительные Поручители'!AC132+'Дополнительные Поручители'!H132</f>
        <v>0</v>
      </c>
      <c r="D32" s="81"/>
      <c r="E32" s="81"/>
    </row>
    <row r="33" spans="1:5" ht="12.75" hidden="1">
      <c r="A33" s="446" t="s">
        <v>448</v>
      </c>
      <c r="B33" s="446"/>
      <c r="C33" s="445">
        <f>C30+C31+C32</f>
        <v>0</v>
      </c>
      <c r="D33" s="81"/>
      <c r="E33" s="81"/>
    </row>
    <row r="34" spans="1:5" ht="13.5" hidden="1" thickBot="1">
      <c r="A34" s="81"/>
      <c r="B34" s="81"/>
      <c r="C34" s="81"/>
      <c r="D34" s="81"/>
      <c r="E34" s="81"/>
    </row>
    <row r="35" spans="1:8" ht="13.5" hidden="1" thickBot="1">
      <c r="A35" s="1908" t="s">
        <v>437</v>
      </c>
      <c r="B35" s="1909"/>
      <c r="C35" s="1910"/>
      <c r="D35" s="81"/>
      <c r="E35" s="81"/>
      <c r="F35" s="95" t="s">
        <v>356</v>
      </c>
      <c r="G35" s="95" t="s">
        <v>362</v>
      </c>
      <c r="H35" s="95" t="s">
        <v>365</v>
      </c>
    </row>
    <row r="36" spans="1:8" ht="38.25" customHeight="1" hidden="1">
      <c r="A36" s="453" t="s">
        <v>444</v>
      </c>
      <c r="B36" s="454"/>
      <c r="C36" s="455">
        <f>F36+G36+H36</f>
        <v>0</v>
      </c>
      <c r="D36" s="81"/>
      <c r="E36" s="81"/>
      <c r="F36" s="94">
        <f>IF('Дополнительные Поручители'!H168="квартира для проживания",0,IF('Дополнительные Поручители'!H168="нет",0,IF('Дополнительные Поручители'!H168="&gt;выбрать",0,'Дополнительные Поручители'!AC170)))</f>
        <v>0</v>
      </c>
      <c r="G36" s="94">
        <f>IF('Дополнительные Поручители'!H171="квартира для проживания",0,IF('Дополнительные Поручители'!H171="нет",0,IF('Дополнительные Поручители'!H171="&gt;выбрать",0,'Дополнительные Поручители'!AC173)))</f>
        <v>0</v>
      </c>
      <c r="H36" s="94">
        <f>IF('Дополнительные Поручители'!H175="квартира для проживания",0,IF('Дополнительные Поручители'!H175="нет",0,IF('Дополнительные Поручители'!H175="&gt;выбрать",0,'Дополнительные Поручители'!AC177)))</f>
        <v>0</v>
      </c>
    </row>
    <row r="37" spans="1:5" ht="25.5" hidden="1">
      <c r="A37" s="450" t="s">
        <v>445</v>
      </c>
      <c r="B37" s="456"/>
      <c r="C37" s="444">
        <f>'Дополнительные Поручители'!AL180+'Дополнительные Поручители'!AL181+'Дополнительные Поручители'!AL182+'Дополнительные Поручители'!AL183+'Дополнительные Поручители'!AL184</f>
        <v>0</v>
      </c>
      <c r="D37" s="81"/>
      <c r="E37" s="81"/>
    </row>
    <row r="38" spans="1:5" ht="12.75" hidden="1">
      <c r="A38" s="442" t="s">
        <v>446</v>
      </c>
      <c r="B38" s="442"/>
      <c r="C38" s="445">
        <f>'Дополнительные Поручители'!H189+'Дополнительные Поручители'!AC189+'Дополнительные Поручители'!AC192+'Дополнительные Поручители'!H192</f>
        <v>0</v>
      </c>
      <c r="D38" s="81"/>
      <c r="E38" s="81"/>
    </row>
    <row r="39" spans="1:5" ht="12.75" hidden="1">
      <c r="A39" s="446" t="s">
        <v>449</v>
      </c>
      <c r="B39" s="446"/>
      <c r="C39" s="445">
        <f>C36+C37+C38</f>
        <v>0</v>
      </c>
      <c r="D39" s="81"/>
      <c r="E39" s="81"/>
    </row>
    <row r="40" spans="1:5" ht="13.5" hidden="1" thickBot="1">
      <c r="A40" s="81"/>
      <c r="B40" s="81"/>
      <c r="C40" s="81"/>
      <c r="D40" s="81"/>
      <c r="E40" s="81"/>
    </row>
    <row r="41" spans="1:8" ht="12.75" hidden="1">
      <c r="A41" s="1916" t="s">
        <v>438</v>
      </c>
      <c r="B41" s="1917"/>
      <c r="C41" s="1918"/>
      <c r="D41" s="81"/>
      <c r="E41" s="81"/>
      <c r="F41" s="95" t="s">
        <v>356</v>
      </c>
      <c r="G41" s="95" t="s">
        <v>362</v>
      </c>
      <c r="H41" s="95" t="s">
        <v>365</v>
      </c>
    </row>
    <row r="42" spans="1:8" ht="38.25" customHeight="1" hidden="1">
      <c r="A42" s="442" t="s">
        <v>444</v>
      </c>
      <c r="B42" s="442"/>
      <c r="C42" s="443">
        <f>F42+G42+H42</f>
        <v>0</v>
      </c>
      <c r="D42" s="81"/>
      <c r="E42" s="81"/>
      <c r="F42" s="94">
        <f>IF('Дополнительные Поручители'!H225="квартира для проживания",0,IF('Дополнительные Поручители'!H225="нет",0,IF('Дополнительные Поручители'!H225="&gt;выбрать",0,'Дополнительные Поручители'!AC227)))</f>
        <v>0</v>
      </c>
      <c r="G42" s="94">
        <f>IF('Дополнительные Поручители'!H228="квартира для проживания",0,IF('Дополнительные Поручители'!H228="нет",0,IF('Дополнительные Поручители'!H228="&gt;выбрать",0,'Дополнительные Поручители'!AC230)))</f>
        <v>0</v>
      </c>
      <c r="H42" s="94">
        <f>IF('Дополнительные Поручители'!H231="квартира для проживания",0,IF('Дополнительные Поручители'!H231="нет",0,IF('Дополнительные Поручители'!H231="&gt;выбрать",0,'Дополнительные Поручители'!AC233)))</f>
        <v>0</v>
      </c>
    </row>
    <row r="43" spans="1:5" ht="25.5" hidden="1">
      <c r="A43" s="442" t="s">
        <v>445</v>
      </c>
      <c r="B43" s="442"/>
      <c r="C43" s="444">
        <f>'Дополнительные Поручители'!AL235+'Дополнительные Поручители'!AL236+'Дополнительные Поручители'!AL237+'Дополнительные Поручители'!AL238+'Дополнительные Поручители'!AL239</f>
        <v>0</v>
      </c>
      <c r="D43" s="81"/>
      <c r="E43" s="81"/>
    </row>
    <row r="44" spans="1:5" ht="12.75" hidden="1">
      <c r="A44" s="442" t="s">
        <v>446</v>
      </c>
      <c r="B44" s="442"/>
      <c r="C44" s="445">
        <f>'Дополнительные Поручители'!H243+'Дополнительные Поручители'!H246+'Дополнительные Поручители'!AC243+'Дополнительные Поручители'!AC246</f>
        <v>0</v>
      </c>
      <c r="D44" s="81"/>
      <c r="E44" s="81"/>
    </row>
    <row r="45" spans="1:5" ht="13.5" hidden="1" thickBot="1">
      <c r="A45" s="457" t="s">
        <v>450</v>
      </c>
      <c r="B45" s="458"/>
      <c r="C45" s="459">
        <f>C42+C43+C44</f>
        <v>0</v>
      </c>
      <c r="D45" s="81"/>
      <c r="E45" s="81"/>
    </row>
    <row r="46" spans="1:5" ht="12.75" hidden="1">
      <c r="A46" s="81"/>
      <c r="B46" s="81"/>
      <c r="C46" s="81"/>
      <c r="D46" s="81"/>
      <c r="E46" s="81"/>
    </row>
    <row r="47" spans="1:5" ht="12.75">
      <c r="A47" s="81"/>
      <c r="B47" s="81"/>
      <c r="C47" s="81"/>
      <c r="D47" s="81"/>
      <c r="E47" s="81"/>
    </row>
    <row r="48" spans="1:5" ht="12.75">
      <c r="A48" s="81"/>
      <c r="B48" s="81"/>
      <c r="C48" s="81"/>
      <c r="D48" s="81"/>
      <c r="E48" s="81"/>
    </row>
    <row r="49" spans="1:5" ht="13.5" thickBot="1">
      <c r="A49" s="81"/>
      <c r="B49" s="81"/>
      <c r="C49" s="81"/>
      <c r="D49" s="81"/>
      <c r="E49" s="81"/>
    </row>
    <row r="50" spans="1:5" ht="13.5" thickBot="1">
      <c r="A50" s="1911" t="s">
        <v>451</v>
      </c>
      <c r="B50" s="1912"/>
      <c r="C50" s="1912"/>
      <c r="D50" s="1912"/>
      <c r="E50" s="1913"/>
    </row>
    <row r="51" spans="1:5" ht="13.5" thickBot="1">
      <c r="A51" s="400" t="s">
        <v>207</v>
      </c>
      <c r="B51" s="401"/>
      <c r="C51" s="427" t="s">
        <v>225</v>
      </c>
      <c r="D51" s="427" t="s">
        <v>452</v>
      </c>
      <c r="E51" s="402" t="s">
        <v>434</v>
      </c>
    </row>
    <row r="52" spans="1:5" ht="12.75">
      <c r="A52" s="404" t="s">
        <v>435</v>
      </c>
      <c r="B52" s="404"/>
      <c r="C52" s="406">
        <f>C27</f>
        <v>0</v>
      </c>
      <c r="D52" s="407" t="str">
        <f>IF(C52=0," ",IF(AND($C$60&lt;$E$52,$E$52&gt;C52),"Недостаточно стоимости имущества","Достаточно стоимости имущества"))</f>
        <v> </v>
      </c>
      <c r="E52" s="408">
        <f>C19*2</f>
        <v>0</v>
      </c>
    </row>
    <row r="53" spans="1:5" ht="12.75">
      <c r="A53" s="405" t="s">
        <v>436</v>
      </c>
      <c r="B53" s="405"/>
      <c r="C53" s="409">
        <f>C33</f>
        <v>0</v>
      </c>
      <c r="D53" s="410" t="str">
        <f>IF(C53=0," ",IF(AND($C$60&lt;$E$52,$E$52&gt;C53),"Недостаточно стоимости имущества","Достаточно стоимости имущества"))</f>
        <v> </v>
      </c>
      <c r="E53" s="411"/>
    </row>
    <row r="54" spans="1:5" ht="12.75">
      <c r="A54" s="405" t="s">
        <v>437</v>
      </c>
      <c r="B54" s="405"/>
      <c r="C54" s="409">
        <f>C39</f>
        <v>0</v>
      </c>
      <c r="D54" s="410" t="str">
        <f>IF(C54=0," ",IF(AND($C$60&lt;$E$52,$E$52&gt;C54),"Недостаточно стоимости имущества","Достаточно стоимости имущества"))</f>
        <v> </v>
      </c>
      <c r="E54" s="411"/>
    </row>
    <row r="55" spans="1:5" ht="12.75">
      <c r="A55" s="405" t="s">
        <v>438</v>
      </c>
      <c r="B55" s="405"/>
      <c r="C55" s="409">
        <f>C45</f>
        <v>0</v>
      </c>
      <c r="D55" s="410" t="str">
        <f>IF(C55=0," ",IF(AND($C$60&lt;$E$52,$E$52&gt;C55),"Недостаточно стоимости имущества","Достаточно стоимости имущества"))</f>
        <v> </v>
      </c>
      <c r="E55" s="411"/>
    </row>
    <row r="56" spans="1:5" ht="12.75">
      <c r="A56" s="412"/>
      <c r="B56" s="412"/>
      <c r="C56" s="409"/>
      <c r="D56" s="413"/>
      <c r="E56" s="411"/>
    </row>
    <row r="57" spans="1:5" ht="12.75">
      <c r="A57" s="412"/>
      <c r="B57" s="412"/>
      <c r="C57" s="409"/>
      <c r="D57" s="413"/>
      <c r="E57" s="411"/>
    </row>
    <row r="58" spans="1:5" ht="12.75">
      <c r="A58" s="412"/>
      <c r="B58" s="412"/>
      <c r="C58" s="409"/>
      <c r="D58" s="413"/>
      <c r="E58" s="411"/>
    </row>
    <row r="59" spans="1:5" ht="12.75">
      <c r="A59" s="412"/>
      <c r="B59" s="412"/>
      <c r="C59" s="414"/>
      <c r="D59" s="414"/>
      <c r="E59" s="414"/>
    </row>
    <row r="60" spans="1:5" ht="12.75">
      <c r="A60" s="405" t="s">
        <v>439</v>
      </c>
      <c r="B60" s="405"/>
      <c r="C60" s="409">
        <f>C52+C53+C54+C55</f>
        <v>0</v>
      </c>
      <c r="D60" s="414"/>
      <c r="E60" s="411"/>
    </row>
    <row r="61" spans="1:5" ht="33" customHeight="1">
      <c r="A61" s="403" t="s">
        <v>440</v>
      </c>
      <c r="B61" s="403"/>
      <c r="C61" s="1901" t="str">
        <f>IF(C60=0," ",IF(C60&gt;=E52,"Достаточно суммы имущества","Недостаточно суммы имущества"))</f>
        <v> </v>
      </c>
      <c r="D61" s="1901"/>
      <c r="E61" s="1901"/>
    </row>
    <row r="63" spans="1:2" ht="12.75">
      <c r="A63" t="s">
        <v>603</v>
      </c>
      <c r="B63" s="502">
        <f>B5</f>
        <v>0</v>
      </c>
    </row>
    <row r="65" ht="12.75">
      <c r="A65" t="s">
        <v>604</v>
      </c>
    </row>
  </sheetData>
  <sheetProtection password="C6FC" sheet="1"/>
  <mergeCells count="12">
    <mergeCell ref="A19:B19"/>
    <mergeCell ref="A41:C41"/>
    <mergeCell ref="A2:E3"/>
    <mergeCell ref="A4:B4"/>
    <mergeCell ref="A7:B9"/>
    <mergeCell ref="A10:B10"/>
    <mergeCell ref="C61:E61"/>
    <mergeCell ref="A21:C21"/>
    <mergeCell ref="A23:C23"/>
    <mergeCell ref="A29:C29"/>
    <mergeCell ref="A35:C35"/>
    <mergeCell ref="A50:E50"/>
  </mergeCells>
  <dataValidations count="1">
    <dataValidation type="list" allowBlank="1" showInputMessage="1" showErrorMessage="1" sqref="A10:B10">
      <formula1>'Расчет платежесп. поручит ФЛ'!$F$29:$F$50</formula1>
    </dataValidation>
  </dataValidations>
  <printOptions/>
  <pageMargins left="0.1968503937007874" right="0.1968503937007874" top="0.1968503937007874" bottom="0.1968503937007874" header="0.5118110236220472" footer="0.5118110236220472"/>
  <pageSetup fitToHeight="3" fitToWidth="1"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П. Кохендерфер</dc:creator>
  <cp:keywords/>
  <dc:description/>
  <cp:lastModifiedBy>kohenderferpp</cp:lastModifiedBy>
  <cp:lastPrinted>2013-09-30T05:04:14Z</cp:lastPrinted>
  <dcterms:created xsi:type="dcterms:W3CDTF">2010-05-12T12:02:00Z</dcterms:created>
  <dcterms:modified xsi:type="dcterms:W3CDTF">2013-10-01T09:13:55Z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